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1"/>
  </bookViews>
  <sheets>
    <sheet name="Прилож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<sst xmlns="http://schemas.openxmlformats.org/spreadsheetml/2006/main" count="120" uniqueCount="76">
  <si>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</si>
  <si>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</si>
  <si>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</si>
  <si>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</si>
  <si>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</si>
  <si>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2014-2020 годы"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</si>
  <si>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</si>
  <si>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</si>
  <si>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</si>
  <si>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</si>
  <si>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</si>
  <si>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</si>
  <si>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</si>
  <si>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</si>
  <si>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</si>
  <si>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</si>
  <si>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</si>
  <si>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</si>
  <si>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</si>
  <si>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</si>
  <si>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</si>
  <si>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</si>
  <si>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</si>
  <si>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</si>
  <si>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</si>
  <si>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</si>
  <si>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</si>
  <si>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</si>
  <si>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</si>
  <si>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</si>
  <si>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Похозяйственный учет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</si>
  <si>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</t>
  </si>
  <si>
    <t>Информационно-правовое обеспечение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</si>
  <si>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</si>
  <si>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</si>
  <si>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</si>
  <si>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</si>
  <si>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Реализация направления расходов основного мероприятия -"Организация сбора и вывоза бытовых отходов и мусора"(Закупка товаров, работ,услуг для государственных(муниципальных) нужд)</t>
  </si>
  <si>
    <t>Реализация направления расходов основного мероприятия "Количество мест массового пребывания людей и других мест возможного совершения притивоправных, террористических и экстремистских действий, оборудованных системами видеонаблюдения".(закупка товаров, работ, услуг для государственных(муниципальных)нужд)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</si>
  <si>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</si>
  <si>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Повышение квалификации"Создание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</si>
  <si>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12</t>
  </si>
  <si>
    <t>Субсидия на подготовку генеральных планов, правил землепользования и застойки, карт(планов) границ на территории Кузьмино-Отвержского сельского поселения 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мусофинансирования из областного бюджета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</si>
  <si>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2016 год.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</si>
  <si>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</si>
  <si>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</si>
  <si>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</si>
  <si>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</si>
  <si>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</si>
  <si>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</si>
  <si>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В рамках реализации муниципальной программы в полной мере реализованы основные мероприятия.</t>
  </si>
  <si>
    <t>3101510</t>
  </si>
  <si>
    <t>1062000</t>
  </si>
  <si>
    <t>2039510</t>
  </si>
  <si>
    <t>287105</t>
  </si>
  <si>
    <t>248930</t>
  </si>
  <si>
    <t>248930,</t>
  </si>
  <si>
    <t>федеральный бюджет</t>
  </si>
  <si>
    <t>5400000</t>
  </si>
  <si>
    <t>4600000</t>
  </si>
  <si>
    <t>6648835</t>
  </si>
  <si>
    <t>16648835</t>
  </si>
  <si>
    <t>442600</t>
  </si>
  <si>
    <t>7171100</t>
  </si>
  <si>
    <t>1194300</t>
  </si>
  <si>
    <t>5976800</t>
  </si>
  <si>
    <t>143320</t>
  </si>
  <si>
    <t>36200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</si>
  <si>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2017 году, составил 35 151,0тыс. руб. По итогам за 2017 год на реализацию программных мероприятий освоено 34 847,2 тыс. руб.(99,14%), в т.ч. за счет средств федерального бюджета 5400,00 тыс.руб.; за счет средств областного бюджета 8869,5 тыс. руб.; за счет средств местного бюджета 20 574,6 тыс. руб.</t>
  </si>
  <si>
    <t>1.Подпрограмма "Повышения уровня благоустройства на территории Кузьмино-Отвержского сельского поселения в 2014-2020 г.г. выполнена на 99,51%.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Произведены и оплачены работы по благоустройству общественной территории д. Копцевы Хутора по ул. Котовского с привлением средств из федерального, областного и местного бюджетов.</t>
  </si>
  <si>
    <t>2.Подпрограмма "Развитие социальной сферы в Кузьмино-Отвержском сельском поселении в 2014-2020г.г.выполнена н 99,96%.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</si>
  <si>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>3.Подпрограмма "Обеспечение безопасности человека на территории Кузьмино-Отвержского сельского поселения в 2014-2020г.г." выполнена на 100,00%. Оплачен насос для наполнения пожарного резервуара водой.</t>
  </si>
  <si>
    <t>4.Подпрограмма "Создание системы эффективного муниципального управления в Кузьмино-Отвержском сельском поселении на 2014-2020г.г." выполнена на 97,18%. По данной подпрограмме проведены мероприятия по обеспечению деятельности главы администрации,  деятельности админитсрации, обучению муниципальных служащих, оформление земельных участков, пенсионное обеспечение муниципальных служащих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</si>
  <si>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</si>
  <si>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2014-2020годы» за 2017 год признана эффективной.</t>
  </si>
  <si>
    <t>Таблица 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</si>
</sst>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0000000"/>
    <numFmt numFmtId="186" formatCode="000"/>
    <numFmt numFmtId="187" formatCode="00000000000000000"/>
    <numFmt numFmtId="188" formatCode="#,##0.0"/>
    <numFmt numFmtId="189" formatCode="00000000000000000000"/>
    <numFmt numFmtId="190" formatCode="00000"/>
    <numFmt numFmtId="191" formatCode="00000000"/>
    <numFmt numFmtId="192" formatCode="0.000"/>
    <numFmt numFmtId="193" formatCode="0.0000"/>
    <numFmt numFmtId="194" formatCode="0.0%"/>
    <numFmt numFmtId="195" formatCode="0.00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 wrapText="1" shrinkToFit="1"/>
    </xf>
    <xf numFmtId="0" fontId="22" fillId="0" borderId="11" xfId="0" applyFont="1" applyFill="1" applyBorder="1" applyAlignment="1">
      <alignment horizontal="left" vertical="top" wrapText="1" shrinkToFit="1"/>
    </xf>
    <xf numFmtId="49" fontId="21" fillId="0" borderId="16" xfId="0" applyNumberFormat="1" applyFont="1" applyFill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10" fontId="21" fillId="0" borderId="16" xfId="57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49" fontId="21" fillId="0" borderId="15" xfId="0" applyNumberFormat="1" applyFont="1" applyBorder="1" applyAlignment="1">
      <alignment horizontal="left" vertical="top" wrapText="1"/>
    </xf>
    <xf numFmtId="195" fontId="21" fillId="0" borderId="16" xfId="57" applyNumberFormat="1" applyFont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49" fontId="21" fillId="0" borderId="14" xfId="0" applyNumberFormat="1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left" vertical="top" wrapText="1"/>
    </xf>
    <xf numFmtId="2" fontId="21" fillId="0" borderId="0" xfId="0" applyNumberFormat="1" applyFont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/>
    </xf>
    <xf numFmtId="2" fontId="21" fillId="0" borderId="15" xfId="0" applyNumberFormat="1" applyFont="1" applyBorder="1" applyAlignment="1">
      <alignment horizontal="left" vertical="top"/>
    </xf>
    <xf numFmtId="193" fontId="21" fillId="0" borderId="15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 shrinkToFit="1"/>
    </xf>
    <xf numFmtId="0" fontId="21" fillId="0" borderId="11" xfId="0" applyFont="1" applyBorder="1" applyAlignment="1">
      <alignment horizontal="left" vertical="top" wrapText="1" shrinkToFit="1"/>
    </xf>
    <xf numFmtId="49" fontId="21" fillId="0" borderId="14" xfId="0" applyNumberFormat="1" applyFont="1" applyBorder="1" applyAlignment="1">
      <alignment horizontal="left" vertical="top"/>
    </xf>
    <xf numFmtId="2" fontId="21" fillId="0" borderId="12" xfId="0" applyNumberFormat="1" applyFont="1" applyBorder="1" applyAlignment="1">
      <alignment horizontal="left" vertical="top"/>
    </xf>
    <xf numFmtId="9" fontId="21" fillId="0" borderId="16" xfId="57" applyFont="1" applyBorder="1" applyAlignment="1">
      <alignment horizontal="left" vertical="top"/>
    </xf>
    <xf numFmtId="2" fontId="21" fillId="0" borderId="12" xfId="0" applyNumberFormat="1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left" vertical="top" wrapText="1"/>
    </xf>
    <xf numFmtId="4" fontId="22" fillId="32" borderId="15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23" xfId="0" applyFont="1" applyFill="1" applyBorder="1" applyAlignment="1">
      <alignment horizontal="left" vertical="top" wrapText="1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1" fillId="0" borderId="2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3" fontId="22" fillId="32" borderId="15" xfId="0" applyNumberFormat="1" applyFont="1" applyFill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"/>
  <sheetViews>
    <sheetView zoomScalePageLayoutView="0" workbookViewId="0" topLeftCell="A47">
      <selection activeCell="M6" sqref="M6"/>
    </sheetView>
  </sheetViews>
  <sheetFormatPr defaultColWidth="9.00390625" defaultRowHeight="12.75"/>
  <cols>
    <col min="1" max="1" width="9.125" style="3" customWidth="1"/>
    <col min="2" max="2" width="45.25390625" style="3" customWidth="1"/>
    <col min="3" max="3" width="4.125" style="3" customWidth="1"/>
    <col min="4" max="4" width="4.875" style="3" customWidth="1"/>
    <col min="5" max="6" width="14.625" style="3" customWidth="1"/>
    <col min="7" max="7" width="11.75390625" style="3" customWidth="1"/>
    <col min="8" max="8" width="14.625" style="3" customWidth="1"/>
    <col min="9" max="10" width="13.375" style="3" customWidth="1"/>
    <col min="11" max="11" width="13.125" style="3" customWidth="1"/>
    <col min="12" max="12" width="14.875" style="3" customWidth="1"/>
    <col min="13" max="13" width="12.00390625" style="3" customWidth="1"/>
    <col min="14" max="16384" width="9.125" style="3" customWidth="1"/>
  </cols>
  <sheetData>
    <row r="1" ht="6" customHeight="1"/>
    <row r="3" spans="1:11" ht="12.75" customHeight="1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5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12.75">
      <c r="M5" s="3" t="s">
        <v>75</v>
      </c>
    </row>
    <row r="6" spans="1:13" ht="31.5" customHeight="1">
      <c r="A6" s="5" t="s">
        <v>2</v>
      </c>
      <c r="B6" s="6"/>
      <c r="C6" s="7" t="s">
        <v>0</v>
      </c>
      <c r="D6" s="7" t="s">
        <v>4</v>
      </c>
      <c r="E6" s="5" t="s">
        <v>44</v>
      </c>
      <c r="F6" s="8"/>
      <c r="G6" s="9" t="s">
        <v>45</v>
      </c>
      <c r="H6" s="10"/>
      <c r="I6" s="11" t="s">
        <v>48</v>
      </c>
      <c r="J6" s="12"/>
      <c r="K6" s="13" t="s">
        <v>45</v>
      </c>
      <c r="L6" s="14"/>
      <c r="M6" s="15" t="s">
        <v>49</v>
      </c>
    </row>
    <row r="7" spans="1:13" ht="39" customHeight="1">
      <c r="A7" s="16"/>
      <c r="B7" s="17"/>
      <c r="C7" s="18"/>
      <c r="D7" s="18"/>
      <c r="E7" s="16"/>
      <c r="F7" s="19" t="s">
        <v>57</v>
      </c>
      <c r="G7" s="19" t="s">
        <v>46</v>
      </c>
      <c r="H7" s="19" t="s">
        <v>47</v>
      </c>
      <c r="I7" s="11"/>
      <c r="J7" s="19" t="s">
        <v>57</v>
      </c>
      <c r="K7" s="19" t="s">
        <v>46</v>
      </c>
      <c r="L7" s="19" t="s">
        <v>47</v>
      </c>
      <c r="M7" s="20"/>
    </row>
    <row r="8" spans="1:13" ht="42" customHeight="1">
      <c r="A8" s="21" t="s">
        <v>5</v>
      </c>
      <c r="B8" s="22"/>
      <c r="C8" s="23"/>
      <c r="D8" s="23"/>
      <c r="E8" s="59"/>
      <c r="F8" s="59"/>
      <c r="G8" s="59"/>
      <c r="H8" s="59"/>
      <c r="I8" s="24"/>
      <c r="J8" s="24"/>
      <c r="K8" s="20"/>
      <c r="L8" s="25"/>
      <c r="M8" s="20"/>
    </row>
    <row r="9" spans="1:13" ht="39.75" customHeight="1">
      <c r="A9" s="21" t="s">
        <v>7</v>
      </c>
      <c r="B9" s="22"/>
      <c r="C9" s="23"/>
      <c r="D9" s="23"/>
      <c r="E9" s="52">
        <f>E10+E11+E12+E13+E14</f>
        <v>20728980</v>
      </c>
      <c r="F9" s="52">
        <f>F10+F11+F12+F13+F14</f>
        <v>5400000</v>
      </c>
      <c r="G9" s="52">
        <f>G10+G11+G12+G13+G14</f>
        <v>5662000</v>
      </c>
      <c r="H9" s="52">
        <f>H10+H11+H12+H13+H14</f>
        <v>9666980</v>
      </c>
      <c r="I9" s="52">
        <f>I10+I11+I12+I13+I14</f>
        <v>20627736.49</v>
      </c>
      <c r="J9" s="52">
        <f>J10+J11+J12+J13+J14</f>
        <v>5400000</v>
      </c>
      <c r="K9" s="52">
        <f>K10+K11+K12+K13+K14</f>
        <v>5662000</v>
      </c>
      <c r="L9" s="52">
        <f>L10+L11+L12+L13+L14</f>
        <v>9565736.49</v>
      </c>
      <c r="M9" s="26">
        <f>SUM(I9/E9)</f>
        <v>0.9951158469929537</v>
      </c>
    </row>
    <row r="10" spans="1:13" ht="51.75" customHeight="1">
      <c r="A10" s="11" t="s">
        <v>8</v>
      </c>
      <c r="B10" s="27"/>
      <c r="C10" s="28" t="s">
        <v>9</v>
      </c>
      <c r="D10" s="28" t="s">
        <v>10</v>
      </c>
      <c r="E10" s="29" t="s">
        <v>51</v>
      </c>
      <c r="F10" s="29"/>
      <c r="G10" s="29" t="s">
        <v>52</v>
      </c>
      <c r="H10" s="29" t="s">
        <v>53</v>
      </c>
      <c r="I10" s="25">
        <v>3101416.93</v>
      </c>
      <c r="J10" s="25"/>
      <c r="K10" s="20">
        <v>1062000</v>
      </c>
      <c r="L10" s="25">
        <v>2039416.93</v>
      </c>
      <c r="M10" s="30">
        <f>SUM(I10/E10)</f>
        <v>0.9999699920361373</v>
      </c>
    </row>
    <row r="11" spans="1:13" ht="55.5" customHeight="1">
      <c r="A11" s="11" t="s">
        <v>11</v>
      </c>
      <c r="B11" s="27"/>
      <c r="C11" s="28" t="s">
        <v>9</v>
      </c>
      <c r="D11" s="28" t="s">
        <v>10</v>
      </c>
      <c r="E11" s="29" t="s">
        <v>54</v>
      </c>
      <c r="F11" s="29"/>
      <c r="G11" s="29"/>
      <c r="H11" s="29" t="s">
        <v>54</v>
      </c>
      <c r="I11" s="25">
        <v>286922.11</v>
      </c>
      <c r="J11" s="25"/>
      <c r="K11" s="20"/>
      <c r="L11" s="25">
        <v>286922.11</v>
      </c>
      <c r="M11" s="26">
        <f>SUM(I11/E11)</f>
        <v>0.9993629856672646</v>
      </c>
    </row>
    <row r="12" spans="1:13" ht="59.25" customHeight="1">
      <c r="A12" s="11" t="s">
        <v>13</v>
      </c>
      <c r="B12" s="27"/>
      <c r="C12" s="28" t="s">
        <v>9</v>
      </c>
      <c r="D12" s="28" t="s">
        <v>10</v>
      </c>
      <c r="E12" s="29" t="s">
        <v>56</v>
      </c>
      <c r="F12" s="29"/>
      <c r="G12" s="29"/>
      <c r="H12" s="29" t="s">
        <v>55</v>
      </c>
      <c r="I12" s="25">
        <v>248930</v>
      </c>
      <c r="J12" s="25"/>
      <c r="K12" s="20"/>
      <c r="L12" s="25">
        <v>248930</v>
      </c>
      <c r="M12" s="26">
        <f>SUM(I12/E12)</f>
        <v>1</v>
      </c>
    </row>
    <row r="13" spans="1:13" ht="59.25" customHeight="1">
      <c r="A13" s="11" t="s">
        <v>14</v>
      </c>
      <c r="B13" s="27"/>
      <c r="C13" s="28" t="s">
        <v>9</v>
      </c>
      <c r="D13" s="28" t="s">
        <v>10</v>
      </c>
      <c r="E13" s="29" t="s">
        <v>61</v>
      </c>
      <c r="F13" s="29" t="s">
        <v>58</v>
      </c>
      <c r="G13" s="29" t="s">
        <v>59</v>
      </c>
      <c r="H13" s="29" t="s">
        <v>60</v>
      </c>
      <c r="I13" s="25">
        <v>16547967.45</v>
      </c>
      <c r="J13" s="25">
        <v>5400000</v>
      </c>
      <c r="K13" s="20">
        <v>4600000</v>
      </c>
      <c r="L13" s="25">
        <v>6547967.45</v>
      </c>
      <c r="M13" s="26">
        <f>SUM(I13/E13)</f>
        <v>0.993941464973375</v>
      </c>
    </row>
    <row r="14" spans="1:13" ht="45" customHeight="1">
      <c r="A14" s="31" t="s">
        <v>37</v>
      </c>
      <c r="B14" s="32"/>
      <c r="C14" s="28" t="s">
        <v>9</v>
      </c>
      <c r="D14" s="28" t="s">
        <v>10</v>
      </c>
      <c r="E14" s="29" t="s">
        <v>62</v>
      </c>
      <c r="F14" s="29"/>
      <c r="G14" s="29"/>
      <c r="H14" s="29" t="s">
        <v>62</v>
      </c>
      <c r="I14" s="25">
        <v>442500</v>
      </c>
      <c r="J14" s="25"/>
      <c r="K14" s="20"/>
      <c r="L14" s="25">
        <v>442500</v>
      </c>
      <c r="M14" s="26">
        <f>SUM(I14/E14)</f>
        <v>0.999774062358789</v>
      </c>
    </row>
    <row r="15" spans="1:13" ht="33.75" customHeight="1">
      <c r="A15" s="60" t="s">
        <v>3</v>
      </c>
      <c r="B15" s="61"/>
      <c r="C15" s="28"/>
      <c r="D15" s="28"/>
      <c r="E15" s="52">
        <f>E16+E17</f>
        <v>7314420</v>
      </c>
      <c r="F15" s="52"/>
      <c r="G15" s="59">
        <v>1194300</v>
      </c>
      <c r="H15" s="52">
        <f>H16+H17</f>
        <v>6120120</v>
      </c>
      <c r="I15" s="52">
        <f>I16+I17</f>
        <v>7311400</v>
      </c>
      <c r="J15" s="52"/>
      <c r="K15" s="33">
        <v>1194300</v>
      </c>
      <c r="L15" s="52">
        <f>L16+L17</f>
        <v>6117100</v>
      </c>
      <c r="M15" s="26">
        <f>SUM(I15/E15)</f>
        <v>0.9995871169552747</v>
      </c>
    </row>
    <row r="16" spans="1:13" ht="70.5" customHeight="1">
      <c r="A16" s="11" t="s">
        <v>16</v>
      </c>
      <c r="B16" s="27"/>
      <c r="C16" s="28" t="s">
        <v>17</v>
      </c>
      <c r="D16" s="28" t="s">
        <v>6</v>
      </c>
      <c r="E16" s="29" t="s">
        <v>63</v>
      </c>
      <c r="F16" s="29"/>
      <c r="G16" s="29" t="s">
        <v>64</v>
      </c>
      <c r="H16" s="29" t="s">
        <v>65</v>
      </c>
      <c r="I16" s="25">
        <v>7171100</v>
      </c>
      <c r="J16" s="25"/>
      <c r="K16" s="20">
        <v>1194300</v>
      </c>
      <c r="L16" s="25">
        <v>5976800</v>
      </c>
      <c r="M16" s="26">
        <f>SUM(I16/E16)</f>
        <v>1</v>
      </c>
    </row>
    <row r="17" spans="1:13" ht="72.75" customHeight="1">
      <c r="A17" s="11" t="s">
        <v>18</v>
      </c>
      <c r="B17" s="34"/>
      <c r="C17" s="35" t="s">
        <v>19</v>
      </c>
      <c r="D17" s="35" t="s">
        <v>6</v>
      </c>
      <c r="E17" s="36" t="s">
        <v>66</v>
      </c>
      <c r="F17" s="36"/>
      <c r="G17" s="36"/>
      <c r="H17" s="36" t="s">
        <v>66</v>
      </c>
      <c r="I17" s="25">
        <v>140300</v>
      </c>
      <c r="J17" s="25"/>
      <c r="K17" s="20"/>
      <c r="L17" s="25">
        <v>140300</v>
      </c>
      <c r="M17" s="26">
        <f>SUM(I17/E17)</f>
        <v>0.9789282723974323</v>
      </c>
    </row>
    <row r="18" spans="1:13" ht="39" customHeight="1">
      <c r="A18" s="60" t="s">
        <v>20</v>
      </c>
      <c r="B18" s="61"/>
      <c r="C18" s="35"/>
      <c r="D18" s="35"/>
      <c r="E18" s="52" t="str">
        <f aca="true" t="shared" si="0" ref="E18:L18">E19</f>
        <v>36200</v>
      </c>
      <c r="F18" s="52"/>
      <c r="G18" s="59">
        <f t="shared" si="0"/>
        <v>0</v>
      </c>
      <c r="H18" s="52" t="str">
        <f t="shared" si="0"/>
        <v>36200</v>
      </c>
      <c r="I18" s="52">
        <f t="shared" si="0"/>
        <v>36200</v>
      </c>
      <c r="J18" s="52"/>
      <c r="K18" s="59">
        <f t="shared" si="0"/>
        <v>0</v>
      </c>
      <c r="L18" s="52">
        <f t="shared" si="0"/>
        <v>36200</v>
      </c>
      <c r="M18" s="26">
        <f>SUM(I18/E18)</f>
        <v>1</v>
      </c>
    </row>
    <row r="19" spans="1:13" ht="81" customHeight="1">
      <c r="A19" s="11" t="s">
        <v>21</v>
      </c>
      <c r="B19" s="27"/>
      <c r="C19" s="35" t="s">
        <v>10</v>
      </c>
      <c r="D19" s="35" t="s">
        <v>22</v>
      </c>
      <c r="E19" s="36" t="s">
        <v>67</v>
      </c>
      <c r="F19" s="36"/>
      <c r="G19" s="36"/>
      <c r="H19" s="36" t="s">
        <v>67</v>
      </c>
      <c r="I19" s="25">
        <v>36200</v>
      </c>
      <c r="J19" s="25"/>
      <c r="K19" s="20"/>
      <c r="L19" s="25">
        <v>36200</v>
      </c>
      <c r="M19" s="20"/>
    </row>
    <row r="20" spans="1:13" ht="40.5" customHeight="1">
      <c r="A20" s="60" t="s">
        <v>23</v>
      </c>
      <c r="B20" s="61"/>
      <c r="C20" s="35"/>
      <c r="D20" s="35"/>
      <c r="E20" s="52">
        <f>SUM(E23+E24+E25+E26+E27+E28+E29+E30+E31+E32+E33+E34+E35+E36+E37+E38)</f>
        <v>7071417.649999999</v>
      </c>
      <c r="F20" s="52"/>
      <c r="G20" s="52">
        <f>SUM(G23+G24+G25+G26+G27+G28+G29+G30+G31+G32+G33+G34+G35+G36+G37+G38)</f>
        <v>2023317.6500000001</v>
      </c>
      <c r="H20" s="52">
        <f>SUM(H23+H24+H25+H26+H27+H28+H29+H30+H31+H32+H33+H34+H35+H36+H37+H38)</f>
        <v>5048057.75</v>
      </c>
      <c r="I20" s="52">
        <f>SUM(I23+I24+I25+I26+I27+I28+I29+I30+I31+I32+I33+I34+I35+I36+I37+I38)</f>
        <v>6871830.47</v>
      </c>
      <c r="J20" s="52"/>
      <c r="K20" s="52">
        <f>SUM(K23+K24+K25+K26+K27+K28+K29+K30+K31+K32+K33+K34+K35+K36+K37+K38)</f>
        <v>2013241.05</v>
      </c>
      <c r="L20" s="52">
        <f>SUM(L23+L24+L25+L26+L27+L28+L29+L30+L31+L32+L33+L34+L35+L36+L37+L38)</f>
        <v>4855589.43</v>
      </c>
      <c r="M20" s="26">
        <f>SUM(I20/E20)</f>
        <v>0.9717755067118685</v>
      </c>
    </row>
    <row r="21" spans="5:13" ht="155.25" customHeight="1" hidden="1">
      <c r="E21" s="37"/>
      <c r="F21" s="37"/>
      <c r="G21" s="37"/>
      <c r="H21" s="37"/>
      <c r="I21" s="25"/>
      <c r="J21" s="25"/>
      <c r="K21" s="20"/>
      <c r="L21" s="25"/>
      <c r="M21" s="20"/>
    </row>
    <row r="22" spans="5:13" ht="156" customHeight="1" hidden="1">
      <c r="E22" s="37"/>
      <c r="F22" s="37"/>
      <c r="G22" s="37"/>
      <c r="H22" s="37"/>
      <c r="I22" s="25"/>
      <c r="J22" s="25"/>
      <c r="K22" s="20"/>
      <c r="L22" s="25"/>
      <c r="M22" s="20"/>
    </row>
    <row r="23" spans="1:13" ht="132" customHeight="1">
      <c r="A23" s="38" t="s">
        <v>24</v>
      </c>
      <c r="B23" s="17"/>
      <c r="C23" s="39" t="s">
        <v>6</v>
      </c>
      <c r="D23" s="39" t="s">
        <v>12</v>
      </c>
      <c r="E23" s="40">
        <v>874200</v>
      </c>
      <c r="F23" s="40"/>
      <c r="G23" s="40">
        <v>846700</v>
      </c>
      <c r="H23" s="41">
        <v>27500</v>
      </c>
      <c r="I23" s="25">
        <v>873069.63</v>
      </c>
      <c r="J23" s="25"/>
      <c r="K23" s="20">
        <v>846700</v>
      </c>
      <c r="L23" s="25">
        <v>26369.63</v>
      </c>
      <c r="M23" s="26">
        <f aca="true" t="shared" si="1" ref="M23:M37">SUM(I23/E23)</f>
        <v>0.9987069663692519</v>
      </c>
    </row>
    <row r="24" spans="1:13" ht="120" customHeight="1">
      <c r="A24" s="42" t="s">
        <v>25</v>
      </c>
      <c r="B24" s="27"/>
      <c r="C24" s="39" t="s">
        <v>6</v>
      </c>
      <c r="D24" s="39" t="s">
        <v>12</v>
      </c>
      <c r="E24" s="40">
        <v>40000</v>
      </c>
      <c r="F24" s="40"/>
      <c r="G24" s="40">
        <v>40000</v>
      </c>
      <c r="H24" s="40">
        <v>0</v>
      </c>
      <c r="I24" s="25">
        <v>39924</v>
      </c>
      <c r="J24" s="25"/>
      <c r="K24" s="20">
        <v>39924</v>
      </c>
      <c r="L24" s="25">
        <v>0</v>
      </c>
      <c r="M24" s="26">
        <f t="shared" si="1"/>
        <v>0.9981</v>
      </c>
    </row>
    <row r="25" spans="1:13" ht="144.75" customHeight="1">
      <c r="A25" s="38" t="s">
        <v>26</v>
      </c>
      <c r="B25" s="17"/>
      <c r="C25" s="39" t="s">
        <v>6</v>
      </c>
      <c r="D25" s="39" t="s">
        <v>15</v>
      </c>
      <c r="E25" s="40">
        <v>3986900</v>
      </c>
      <c r="F25" s="40"/>
      <c r="G25" s="40">
        <v>573000</v>
      </c>
      <c r="H25" s="40">
        <v>3413900</v>
      </c>
      <c r="I25" s="25">
        <v>3814145.83</v>
      </c>
      <c r="J25" s="25"/>
      <c r="K25" s="20">
        <v>563000</v>
      </c>
      <c r="L25" s="25">
        <v>3251145.83</v>
      </c>
      <c r="M25" s="26">
        <f t="shared" si="1"/>
        <v>0.9566695502771577</v>
      </c>
    </row>
    <row r="26" spans="1:13" ht="129" customHeight="1">
      <c r="A26" s="42" t="s">
        <v>28</v>
      </c>
      <c r="B26" s="27"/>
      <c r="C26" s="39" t="s">
        <v>6</v>
      </c>
      <c r="D26" s="39" t="s">
        <v>15</v>
      </c>
      <c r="E26" s="40">
        <v>109535</v>
      </c>
      <c r="F26" s="40"/>
      <c r="G26" s="40">
        <v>98100</v>
      </c>
      <c r="H26" s="40">
        <v>11435</v>
      </c>
      <c r="I26" s="25">
        <v>109534.4</v>
      </c>
      <c r="J26" s="25"/>
      <c r="K26" s="20">
        <v>98099.4</v>
      </c>
      <c r="L26" s="25">
        <v>11435</v>
      </c>
      <c r="M26" s="26">
        <f t="shared" si="1"/>
        <v>0.9999945222988086</v>
      </c>
    </row>
    <row r="27" spans="1:13" ht="104.25" customHeight="1">
      <c r="A27" s="43" t="s">
        <v>29</v>
      </c>
      <c r="B27" s="44"/>
      <c r="C27" s="39" t="s">
        <v>6</v>
      </c>
      <c r="D27" s="39" t="s">
        <v>15</v>
      </c>
      <c r="E27" s="40">
        <v>1128265</v>
      </c>
      <c r="F27" s="40"/>
      <c r="G27" s="40"/>
      <c r="H27" s="40">
        <v>1128265</v>
      </c>
      <c r="I27" s="25">
        <v>1111560.45</v>
      </c>
      <c r="J27" s="25"/>
      <c r="K27" s="20"/>
      <c r="L27" s="25">
        <v>1111560.46</v>
      </c>
      <c r="M27" s="26">
        <f t="shared" si="1"/>
        <v>0.9851944800202079</v>
      </c>
    </row>
    <row r="28" spans="1:13" ht="9.75" customHeight="1" hidden="1">
      <c r="A28" s="42"/>
      <c r="B28" s="27"/>
      <c r="C28" s="45"/>
      <c r="D28" s="45"/>
      <c r="E28" s="46"/>
      <c r="F28" s="46"/>
      <c r="G28" s="46"/>
      <c r="H28" s="46"/>
      <c r="I28" s="25"/>
      <c r="J28" s="25"/>
      <c r="K28" s="20"/>
      <c r="L28" s="25"/>
      <c r="M28" s="47" t="e">
        <f t="shared" si="1"/>
        <v>#DIV/0!</v>
      </c>
    </row>
    <row r="29" spans="1:13" ht="106.5" customHeight="1">
      <c r="A29" s="43" t="s">
        <v>29</v>
      </c>
      <c r="B29" s="44"/>
      <c r="C29" s="39" t="s">
        <v>6</v>
      </c>
      <c r="D29" s="39" t="s">
        <v>15</v>
      </c>
      <c r="E29" s="40">
        <v>42500</v>
      </c>
      <c r="F29" s="40"/>
      <c r="G29" s="40"/>
      <c r="H29" s="40">
        <v>42500</v>
      </c>
      <c r="I29" s="25">
        <v>37617.39</v>
      </c>
      <c r="J29" s="25"/>
      <c r="K29" s="20"/>
      <c r="L29" s="25">
        <v>37617.39</v>
      </c>
      <c r="M29" s="26">
        <f t="shared" si="1"/>
        <v>0.8851150588235294</v>
      </c>
    </row>
    <row r="30" spans="1:13" ht="84.75" customHeight="1">
      <c r="A30" s="43" t="s">
        <v>38</v>
      </c>
      <c r="B30" s="44"/>
      <c r="C30" s="45" t="s">
        <v>6</v>
      </c>
      <c r="D30" s="45" t="s">
        <v>31</v>
      </c>
      <c r="E30" s="46">
        <v>0</v>
      </c>
      <c r="F30" s="46"/>
      <c r="G30" s="46"/>
      <c r="H30" s="46">
        <v>0</v>
      </c>
      <c r="I30" s="25">
        <v>0</v>
      </c>
      <c r="J30" s="25"/>
      <c r="K30" s="20"/>
      <c r="L30" s="25">
        <v>0</v>
      </c>
      <c r="M30" s="47" t="e">
        <f t="shared" si="1"/>
        <v>#DIV/0!</v>
      </c>
    </row>
    <row r="31" spans="1:13" ht="95.25" customHeight="1">
      <c r="A31" s="11" t="s">
        <v>30</v>
      </c>
      <c r="B31" s="27"/>
      <c r="C31" s="35" t="s">
        <v>6</v>
      </c>
      <c r="D31" s="35" t="s">
        <v>31</v>
      </c>
      <c r="E31" s="48">
        <v>13042.25</v>
      </c>
      <c r="F31" s="48"/>
      <c r="G31" s="48">
        <v>7042.25</v>
      </c>
      <c r="H31" s="48">
        <v>5957.75</v>
      </c>
      <c r="I31" s="25">
        <v>13000</v>
      </c>
      <c r="J31" s="25"/>
      <c r="K31" s="20">
        <v>7042.25</v>
      </c>
      <c r="L31" s="25">
        <v>5957.75</v>
      </c>
      <c r="M31" s="26">
        <f t="shared" si="1"/>
        <v>0.99676052828308</v>
      </c>
    </row>
    <row r="32" spans="1:13" ht="96.75" customHeight="1">
      <c r="A32" s="11" t="s">
        <v>32</v>
      </c>
      <c r="B32" s="27"/>
      <c r="C32" s="35" t="s">
        <v>6</v>
      </c>
      <c r="D32" s="35" t="s">
        <v>31</v>
      </c>
      <c r="E32" s="48">
        <v>61575.81</v>
      </c>
      <c r="F32" s="48"/>
      <c r="G32" s="48">
        <v>29175.81</v>
      </c>
      <c r="H32" s="48">
        <v>32400</v>
      </c>
      <c r="I32" s="25">
        <v>60675.81</v>
      </c>
      <c r="J32" s="25"/>
      <c r="K32" s="20">
        <v>29175.81</v>
      </c>
      <c r="L32" s="25">
        <v>31500</v>
      </c>
      <c r="M32" s="26">
        <f t="shared" si="1"/>
        <v>0.9853838707115667</v>
      </c>
    </row>
    <row r="33" spans="1:13" ht="105.75" customHeight="1">
      <c r="A33" s="11" t="s">
        <v>40</v>
      </c>
      <c r="B33" s="27"/>
      <c r="C33" s="35" t="s">
        <v>6</v>
      </c>
      <c r="D33" s="35" t="s">
        <v>31</v>
      </c>
      <c r="E33" s="48">
        <v>45054.59</v>
      </c>
      <c r="F33" s="48"/>
      <c r="G33" s="48">
        <v>26054.59</v>
      </c>
      <c r="H33" s="48">
        <v>19000</v>
      </c>
      <c r="I33" s="25">
        <v>44300</v>
      </c>
      <c r="J33" s="25"/>
      <c r="K33" s="20">
        <v>26054.59</v>
      </c>
      <c r="L33" s="25">
        <v>15245.41</v>
      </c>
      <c r="M33" s="26">
        <f t="shared" si="1"/>
        <v>0.9832516509416689</v>
      </c>
    </row>
    <row r="34" spans="1:13" ht="123" customHeight="1">
      <c r="A34" s="11" t="s">
        <v>33</v>
      </c>
      <c r="B34" s="27"/>
      <c r="C34" s="35" t="s">
        <v>6</v>
      </c>
      <c r="D34" s="35" t="s">
        <v>31</v>
      </c>
      <c r="E34" s="48">
        <v>89029</v>
      </c>
      <c r="F34" s="48"/>
      <c r="G34" s="48"/>
      <c r="H34" s="48">
        <v>89029</v>
      </c>
      <c r="I34" s="25">
        <v>89029</v>
      </c>
      <c r="J34" s="25"/>
      <c r="K34" s="20"/>
      <c r="L34" s="25">
        <v>89029</v>
      </c>
      <c r="M34" s="26">
        <f t="shared" si="1"/>
        <v>1</v>
      </c>
    </row>
    <row r="35" spans="1:13" ht="99.75" customHeight="1">
      <c r="A35" s="42" t="s">
        <v>39</v>
      </c>
      <c r="B35" s="27"/>
      <c r="C35" s="35" t="s">
        <v>6</v>
      </c>
      <c r="D35" s="35" t="s">
        <v>31</v>
      </c>
      <c r="E35" s="48">
        <v>113471</v>
      </c>
      <c r="F35" s="48"/>
      <c r="G35" s="48"/>
      <c r="H35" s="48">
        <v>113471</v>
      </c>
      <c r="I35" s="25">
        <v>111234.71</v>
      </c>
      <c r="J35" s="25"/>
      <c r="K35" s="20"/>
      <c r="L35" s="25">
        <v>111234.71</v>
      </c>
      <c r="M35" s="26">
        <f t="shared" si="1"/>
        <v>0.9802919688731042</v>
      </c>
    </row>
    <row r="36" spans="1:13" ht="142.5" customHeight="1">
      <c r="A36" s="1" t="s">
        <v>42</v>
      </c>
      <c r="B36" s="2"/>
      <c r="C36" s="35" t="s">
        <v>15</v>
      </c>
      <c r="D36" s="35" t="s">
        <v>41</v>
      </c>
      <c r="E36" s="48">
        <v>426245</v>
      </c>
      <c r="F36" s="48"/>
      <c r="G36" s="48">
        <v>383545</v>
      </c>
      <c r="H36" s="48">
        <v>42700</v>
      </c>
      <c r="I36" s="25">
        <v>426162</v>
      </c>
      <c r="J36" s="25"/>
      <c r="K36" s="20">
        <v>383545</v>
      </c>
      <c r="L36" s="25">
        <v>42617</v>
      </c>
      <c r="M36" s="26">
        <f t="shared" si="1"/>
        <v>0.9998052763082265</v>
      </c>
    </row>
    <row r="37" spans="1:13" ht="96" customHeight="1">
      <c r="A37" s="42" t="s">
        <v>34</v>
      </c>
      <c r="B37" s="27"/>
      <c r="C37" s="35" t="s">
        <v>22</v>
      </c>
      <c r="D37" s="35" t="s">
        <v>6</v>
      </c>
      <c r="E37" s="48">
        <v>69700</v>
      </c>
      <c r="F37" s="48"/>
      <c r="G37" s="48"/>
      <c r="H37" s="48">
        <v>69700</v>
      </c>
      <c r="I37" s="25">
        <v>69677.25</v>
      </c>
      <c r="J37" s="25"/>
      <c r="K37" s="20"/>
      <c r="L37" s="25">
        <v>69677.25</v>
      </c>
      <c r="M37" s="26">
        <f t="shared" si="1"/>
        <v>0.9996736011477761</v>
      </c>
    </row>
    <row r="38" spans="1:13" ht="105" customHeight="1">
      <c r="A38" s="11" t="s">
        <v>35</v>
      </c>
      <c r="B38" s="27"/>
      <c r="C38" s="35" t="s">
        <v>6</v>
      </c>
      <c r="D38" s="35" t="s">
        <v>27</v>
      </c>
      <c r="E38" s="48">
        <v>71900</v>
      </c>
      <c r="F38" s="48"/>
      <c r="G38" s="48">
        <v>19700</v>
      </c>
      <c r="H38" s="48">
        <v>52200</v>
      </c>
      <c r="I38" s="25">
        <v>71900</v>
      </c>
      <c r="J38" s="25"/>
      <c r="K38" s="20">
        <v>19700</v>
      </c>
      <c r="L38" s="25">
        <v>52200</v>
      </c>
      <c r="M38" s="26">
        <f>SUM(I38/E38)</f>
        <v>1</v>
      </c>
    </row>
    <row r="39" spans="1:13" ht="26.25" customHeight="1" thickBot="1">
      <c r="A39" s="49" t="s">
        <v>36</v>
      </c>
      <c r="B39" s="50"/>
      <c r="C39" s="51"/>
      <c r="D39" s="51"/>
      <c r="E39" s="52">
        <f>SUM(E9+E15+E18+E20)</f>
        <v>35151017.65</v>
      </c>
      <c r="F39" s="52">
        <v>5400000</v>
      </c>
      <c r="G39" s="52">
        <f>SUM(G9+G15+G18+G20)</f>
        <v>8879617.65</v>
      </c>
      <c r="H39" s="52">
        <f>SUM(H9+H15+H18+H20)</f>
        <v>20871357.75</v>
      </c>
      <c r="I39" s="52">
        <f>SUM(I9+I15+I18+I20)</f>
        <v>34847166.96</v>
      </c>
      <c r="J39" s="52">
        <v>5400000</v>
      </c>
      <c r="K39" s="52">
        <f>SUM(K9+K15+K18+K20)</f>
        <v>8869541.05</v>
      </c>
      <c r="L39" s="52">
        <f>SUM(L9+L15+L18+L20)</f>
        <v>20574625.92</v>
      </c>
      <c r="M39" s="26">
        <f>SUM(I39/E39)</f>
        <v>0.9913558494088152</v>
      </c>
    </row>
    <row r="40" spans="1:13" ht="24.75" customHeight="1">
      <c r="A40" s="60" t="s">
        <v>1</v>
      </c>
      <c r="B40" s="27"/>
      <c r="C40" s="20"/>
      <c r="D40" s="20"/>
      <c r="E40" s="52">
        <f aca="true" t="shared" si="2" ref="E40:L40">E39</f>
        <v>35151017.65</v>
      </c>
      <c r="F40" s="52">
        <v>5400000</v>
      </c>
      <c r="G40" s="52">
        <f t="shared" si="2"/>
        <v>8879617.65</v>
      </c>
      <c r="H40" s="52">
        <f t="shared" si="2"/>
        <v>20871357.75</v>
      </c>
      <c r="I40" s="52">
        <f t="shared" si="2"/>
        <v>34847166.96</v>
      </c>
      <c r="J40" s="52">
        <v>5400000</v>
      </c>
      <c r="K40" s="52">
        <f t="shared" si="2"/>
        <v>8869541.05</v>
      </c>
      <c r="L40" s="52">
        <f t="shared" si="2"/>
        <v>20574625.92</v>
      </c>
      <c r="M40" s="26">
        <f>SUM(I40/E40)</f>
        <v>0.9913558494088152</v>
      </c>
    </row>
    <row r="42" spans="2:12" ht="43.5" customHeight="1">
      <c r="B42" s="53" t="s">
        <v>68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ht="12.75">
      <c r="B43" s="54" t="s">
        <v>50</v>
      </c>
    </row>
    <row r="44" spans="2:12" ht="60.75" customHeight="1">
      <c r="B44" s="55" t="s">
        <v>69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38.25" customHeight="1">
      <c r="B45" s="57" t="s">
        <v>70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11" ht="35.25" customHeight="1">
      <c r="B46" s="11" t="s">
        <v>71</v>
      </c>
      <c r="C46" s="42"/>
      <c r="D46" s="42"/>
      <c r="E46" s="42"/>
      <c r="F46" s="42"/>
      <c r="G46" s="42"/>
      <c r="H46" s="42"/>
      <c r="I46" s="42"/>
      <c r="J46" s="42"/>
      <c r="K46" s="27"/>
    </row>
    <row r="47" spans="2:11" ht="45.75" customHeight="1">
      <c r="B47" s="57" t="s">
        <v>72</v>
      </c>
      <c r="C47" s="58"/>
      <c r="D47" s="58"/>
      <c r="E47" s="58"/>
      <c r="F47" s="58"/>
      <c r="G47" s="58"/>
      <c r="H47" s="58"/>
      <c r="I47" s="58"/>
      <c r="J47" s="58"/>
      <c r="K47" s="58"/>
    </row>
    <row r="49" spans="2:10" ht="263.25" customHeight="1">
      <c r="B49" s="53" t="s">
        <v>73</v>
      </c>
      <c r="C49" s="53"/>
      <c r="D49" s="53"/>
      <c r="E49" s="53"/>
      <c r="F49" s="53"/>
      <c r="G49" s="53"/>
      <c r="H49" s="53"/>
      <c r="I49" s="53"/>
      <c r="J49" s="53"/>
    </row>
    <row r="51" spans="2:11" ht="34.5" customHeight="1">
      <c r="B51" s="53" t="s">
        <v>74</v>
      </c>
      <c r="C51" s="53"/>
      <c r="D51" s="53"/>
      <c r="E51" s="53"/>
      <c r="F51" s="53"/>
      <c r="G51" s="53"/>
      <c r="H51" s="53"/>
      <c r="I51" s="53"/>
      <c r="J51" s="53"/>
      <c r="K51" s="53"/>
    </row>
  </sheetData>
  <sheetProtection/>
  <mergeCells count="44">
    <mergeCell ref="B51:K51"/>
    <mergeCell ref="B42:L42"/>
    <mergeCell ref="B44:L44"/>
    <mergeCell ref="B45:L45"/>
    <mergeCell ref="B47:K47"/>
    <mergeCell ref="B46:K46"/>
    <mergeCell ref="B49:J49"/>
    <mergeCell ref="A3:K4"/>
    <mergeCell ref="I6:I7"/>
    <mergeCell ref="A36:B36"/>
    <mergeCell ref="A13:B13"/>
    <mergeCell ref="A35:B35"/>
    <mergeCell ref="A6:B7"/>
    <mergeCell ref="C6:C7"/>
    <mergeCell ref="D6:D7"/>
    <mergeCell ref="A15:B15"/>
    <mergeCell ref="E6:E7"/>
    <mergeCell ref="A8:B8"/>
    <mergeCell ref="A9:B9"/>
    <mergeCell ref="A10:B10"/>
    <mergeCell ref="A11:B11"/>
    <mergeCell ref="A12:B12"/>
    <mergeCell ref="A17:B17"/>
    <mergeCell ref="A18:B18"/>
    <mergeCell ref="A19:B19"/>
    <mergeCell ref="A14:B14"/>
    <mergeCell ref="A20:B20"/>
    <mergeCell ref="A16:B16"/>
    <mergeCell ref="A23:B23"/>
    <mergeCell ref="A24:B24"/>
    <mergeCell ref="A25:B25"/>
    <mergeCell ref="A26:B26"/>
    <mergeCell ref="A27:B27"/>
    <mergeCell ref="A28:B28"/>
    <mergeCell ref="A40:B40"/>
    <mergeCell ref="A37:B37"/>
    <mergeCell ref="A38:B38"/>
    <mergeCell ref="A39:B39"/>
    <mergeCell ref="A29:B29"/>
    <mergeCell ref="A31:B31"/>
    <mergeCell ref="A32:B32"/>
    <mergeCell ref="A33:B33"/>
    <mergeCell ref="A34:B34"/>
    <mergeCell ref="A30:B30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KO</cp:lastModifiedBy>
  <cp:lastPrinted>2017-11-09T06:31:18Z</cp:lastPrinted>
  <dcterms:created xsi:type="dcterms:W3CDTF">2007-08-08T10:09:30Z</dcterms:created>
  <dcterms:modified xsi:type="dcterms:W3CDTF">2018-04-09T12:38:12Z</dcterms:modified>
  <cp:category/>
  <cp:version/>
  <cp:contentType/>
  <cp:contentStatus/>
</cp:coreProperties>
</file>