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3670" windowHeight="9990" activeTab="0"/>
  </bookViews>
  <sheets>
    <sheet name="Прилож8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<sst xmlns="http://schemas.openxmlformats.org/spreadsheetml/2006/main" count="114" uniqueCount="75">
  <si>
    <t>Раздел</t>
  </si>
  <si>
    <t>Всего</t>
  </si>
  <si>
    <t>Наименование</t>
  </si>
  <si>
    <t>Подпрограмма "Развитие социальной сферы в Кузьмино-Отвержском сельском поселении в 2014-2020г.г.</t>
  </si>
  <si>
    <t>подраздел</t>
  </si>
  <si>
    <t>Муниципальная  программа"Устойчивое развитие сельского поселения Кузьмино-Отвержский сельсовет Липецкого муниципального района на 2014-2020 годы"</t>
  </si>
  <si>
    <t>01</t>
  </si>
  <si>
    <t>Подпрограмма "Повышения уровня благоустройства на территории Кузьмино-Отвержского сельского поселения в 2014-2020 г.г.</t>
  </si>
  <si>
    <t>Реализация направления расходов основного мероприятия "Уличное освещение территорий населенных пунктов сельского поселения"(Закупка товаров,работ и услуг для государственны(муниципальных) нужд)</t>
  </si>
  <si>
    <t>05</t>
  </si>
  <si>
    <t>03</t>
  </si>
  <si>
    <t>Реализация направления расходов основного мероприятия "Организация и содержание мест захоронения, памятников"(Закупка товаров,работ и услуг для государственны(муниципальных) нужд)</t>
  </si>
  <si>
    <t>02</t>
  </si>
  <si>
    <t>Реализация направления расходов основного мероприятия "Озеленение, благоустройство территрии населенных пунктов сельского поселения"(Закупка товаров,работ и услуг для государственны(муниципальных) нужд)</t>
  </si>
  <si>
    <t>Реализация направления расходов основного мероприятия "Проведение мероприятий по благоустройству Кузьмино-Отвержского сельского поселения"(Закупка товаров,работ и услуг для государственны(муниципальных) нужд)</t>
  </si>
  <si>
    <t>04</t>
  </si>
  <si>
    <t>Развитие культуры сельского поселения Кузьмино-Отвержский сельсовет в рамках подпрограммы "Развитие социальной сферы в Кузьмино-Отвержском сельском поселении в 2014-2020г.г."(Предоставление субсидий бюджетным, автономным
учреждениям и иным некоммерческим организациям)</t>
  </si>
  <si>
    <t>08</t>
  </si>
  <si>
    <t>Развитие физической культуры на территории сельского поселения Кузьмино-Отвержский сельсовет в рамках подпрограммы "Развитие социальной сферы вКузьмино-Отвержском сельском поселении в 2014-2020г.г." (Закупка товаров, работ и услуг для государственных (муниципальных) нужд</t>
  </si>
  <si>
    <t>11</t>
  </si>
  <si>
    <t>Подпрограмма "Обеспечение безопасности человека на территории Кузьмино-Отвержского сельского поселения в 2014-2020г.г."</t>
  </si>
  <si>
    <t>Пожарная безопасность на территории сельского поселения Кузьмино-Отвержский сельсовет в рамках подпрограммы  "Обеспечение безопасности человека на территории  Кузьмино-Отвержского сельского поселения в 2014-2020г.г."(Закупка товаров,работ и услуг для государственны(муниципальных) нужд)</t>
  </si>
  <si>
    <t>10</t>
  </si>
  <si>
    <t>Подпрограмма "Создание системы эффективного муниципального управления в Кузьмино-Отвержском сельском поселении на 2014-2020г.г."</t>
  </si>
  <si>
    <t>Расходы на заработную плату главы в рамках "Подпрограммы "Создание системы эффективного муниципального управления в Кузьмино-Отвержском сельском поселении на 2014-2020г.г."муниципальной программы "Устойчивое развитие сельского поселения Кузьмино-Отвержский сельсовет Липецкого муниципального района на 2014-2020 годы"(Расходы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фондами)</t>
  </si>
  <si>
    <t>Расходы на содержание главы в рамках "Подпрограммы "Создание системы эффективного муниципального управления в Кузьмино-Отвержском сельском поселении на 2014-2020г.г."муниципальной программы "Устойчивое развитие сельского поселения Кузьмино-Отвержский сельсовет Липецкого муниципального района на 2014-2020 годы"(Расходы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фондами)</t>
  </si>
  <si>
    <t>Расходы на заработную плату аппарата управления в рамках "Подпрограммы "Создание системы эффективного муниципального управления в Кузьмино-Отвержском сельском поселении на 2014-2020г.г."муниципальной программы "Устойчивое развитие сельского поселения Кузьмино-Отвержский сельсовет Липецкого муниципального района на 2014-2020 годы" (Расходы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фондами)</t>
  </si>
  <si>
    <t>06</t>
  </si>
  <si>
    <t xml:space="preserve">Расходы на содержание аппарата управления в рамках "Подпрограммы "Создание системы эффективного муниципального управления в Кузьмино-Отвержском сельском поселении на 2014-2020г.г."муниципальной программы "Устойчивое развитие сельского поселения Кузьмино-Отвержский сельсовет Липецкого муниципального района на 2014-2020 годы"(Расходы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фондами) </t>
  </si>
  <si>
    <t xml:space="preserve"> Расходы на содержание аппарата управления в рамках "Подпрограммы "Создание системы эффективного муниципального управления в Кузьмино-Отвержском сельском поселении на 2014-2020г.г."муниципальной программы "Устойчивое развитие сельского поселения Кузьмино-Отвержский сельсовет Липецкого муниципального района на 2014-2020 годы"(Закупка товаров,работ и услуг для государственны(муниципальных) нужд)</t>
  </si>
  <si>
    <t>Похозяйственный учет в рамках подпрограммы"Создание системы эффективного муниципального управления в Кузьмино-Отвержском сельском поселении на 2014-2020г.г."муниципальной программы "Устойчивое развитие сельского поселения  Кузьмино-Отвержский сельсовет Липецкого муниципального района на 2014-2020 годы" (Закупка товаров,работ и услуг для государственны(муниципальных) нужд)</t>
  </si>
  <si>
    <t>13</t>
  </si>
  <si>
    <t>Информационно-правовое обеспечение в рамках подпрограммы"Создание системы эффективного муниципального управления в Кузьмино-Отвержском сельском поселении на 2014-2020г.г."муниципальной программы "Устойчивое развитие сельского поселения  Кузьмино-Отвержский сельсовет Липецкого муниципального района на 2014-2020 годы" (Закупка товаров,работ и услуг для государственны(муниципальных) нужд)</t>
  </si>
  <si>
    <t>Совершенствование системы управления муниципальным имуществоми  и земельными участками в рамках подпрограммы"Создание системы эффективного муниципального управления в Кузьмино-Отвержском сельском поселении на 2014-2020г.г."муниципальной программы "Устойчивое развитие сельского поселения  Кузьмино-Отвержский сельсовет Липецкого муниципального района на 2014-2020 годы" (Закупка товаров,работ и услуг для государственны(муниципальных) нужд)</t>
  </si>
  <si>
    <t>Расходы на выплату муниципальной пенсии в рамках "Подпрограммы "Создание системы эффективного муниципального управления в Кузьмино-Отвержском сельском поселении на 2014-2020г.г."муниципальной программы "Устойчивое развитие сельского поселения Кузьмино-Отвержский сельсовет Липецкого муниципального района на 2014-2020 годы"(Социальное обеспечение и иные выплаты населению)</t>
  </si>
  <si>
    <t>Передача полномочий по осуществлению контроля за исполнением бюджета поселения  в рамках "Подпрограммы "Создание системы эффективного муниципального управления в Кузьмино-Отвержском сельском поселении на 2014-020г.г."муниципальной программы "Устойчивое развитие сельского поселения Кузьмино-Отвержский сельсовет Липецкого муниципального района на 2014-2020 годы" (Межбюджетные трансферты)</t>
  </si>
  <si>
    <t>Итого по муниципальным программам</t>
  </si>
  <si>
    <t>Реализация направления расходов основного мероприятия -"Организация сбора и вывоза бытовых отходов и мусора"(Закупка товаров, работ,услуг для государственных(муниципальных) нужд)</t>
  </si>
  <si>
    <t>Другие общегосударственные вопросы "Создание системы эффективного муниципального управления в Кузьмино-Отвержском сельском поселении на 2014-2020г.г."муниципальной программы "Устойчивое развитие сельского поселения  Кузьмино-Отвержский сельсовет Липецкого муниципального района на 2014-2020 годы" (Закупка товаров,работ и услуг для государственны(муниципальных) нужд)</t>
  </si>
  <si>
    <t>12</t>
  </si>
  <si>
    <t>Субсидия на подготовку генеральных планов, правил землепользования и застойки, карт(планов) границ на территории Кузьмино-Отвержского сельского поселения  в рамках подпрограммы"Создание системы эффективного муниципального управления в Кузьмино-Отвержском сельском поселении на 2014-2020г.г."муниципальной программы "Устойчивое развитие сельского поселения  Кузьмино-Отвержский сельсовет Липецкого мусофинансирования из областного бюджета</t>
  </si>
  <si>
    <t>Сумма руб. ПЛАН всего</t>
  </si>
  <si>
    <t>в том числе</t>
  </si>
  <si>
    <t>областной бюжет</t>
  </si>
  <si>
    <t>местный бюджет</t>
  </si>
  <si>
    <t>Сумма руб. исполнение, Всего</t>
  </si>
  <si>
    <t>% исполнения</t>
  </si>
  <si>
    <t>федеральный бюджет</t>
  </si>
  <si>
    <t>4.Подпрограмма "Создание системы эффективного муниципального управления в Кузьмино-Отвержском сельском поселении на 2014-2020г.г." выполнена на 97,18%. По данной подпрограмме проведены мероприятия по обеспечению деятельности главы администрации,  деятельности админитсрации, обучению муниципальных служащих, оформление земельных участков, пенсионное обеспечение муниципальных служащих</t>
  </si>
  <si>
    <t xml:space="preserve">Оценка эффективности реализации Программы
           Оценка эффективности реализации Программы (подпрограмм) проводится на основе оценки:
-степени достижения целей и решения задач Программы (подпрограмм) путем сопоставления фактически достигнутых значений показателей программы подпрограммы) и их плановых значений;
-степени реализации мероприятий Программы (подпрограмм) – достижения ожидаемых непосредственных результатов их реализации – на основе сопоставления ожидаемых и фактически полученных непосредственных результатов реализации основных мероприятий программы (подпрограммы) по годам на основе ежегодных планов реализации Программы.
Степень достижения целей (решения задач) Программы (подпрограммы) – Сд определяется по формуле:
Сд=Зф/Зп×100 %,
где Зф — фактическое значение показателя Программы (подпрограммы);
Зп — плановое значение показателя Программы (подпрограммы).
  Оценка  эффективности реализации Программы представлена в таблице 1
</t>
  </si>
  <si>
    <t>Таблица 1</t>
  </si>
  <si>
    <t>Отчет об исполнении муниципальной программы "Устойчивое развитие сельского поселения Кузьмино-Отвержский сельсовет Липецкого муниципального района за 2018 год.</t>
  </si>
  <si>
    <t>3670700</t>
  </si>
  <si>
    <t>182185</t>
  </si>
  <si>
    <t>165349</t>
  </si>
  <si>
    <t>464300</t>
  </si>
  <si>
    <t>7125016</t>
  </si>
  <si>
    <t>0</t>
  </si>
  <si>
    <t>3200000</t>
  </si>
  <si>
    <t>3925016</t>
  </si>
  <si>
    <t>7393300</t>
  </si>
  <si>
    <t>378500</t>
  </si>
  <si>
    <t>7014800</t>
  </si>
  <si>
    <t>201950</t>
  </si>
  <si>
    <t>Муниципальная программа "Формирование  современной городской среды на территории сельского поселения Кузьмино*Отвержский сельсовет Липецкого муниципального района на 2018-2022 годы"</t>
  </si>
  <si>
    <t>Подпрограмма "Повышение уровня благоустройства общественных территорий сельского поселения Кузьмино-Отвержский сельсовет Липецкого муниципального района на 2018-2022 годы"</t>
  </si>
  <si>
    <t>Предусмотренный общий объем финансирования, необходимый для выполнения программных мероприятий за счет средств муниципального бюджета в 2018 году, составил 28 558,8 тыс. руб. По итогам за 2018 год на реализацию программных мероприятий освоено 28 502,3 тыс. руб.(99,8%), в т.ч. за счет средств федерального бюджета 0,00 тыс.руб.; за счет средств областного бюджета 4851,3 тыс. руб.; за счет средств местного бюджета 25 523,3 тыс. руб.</t>
  </si>
  <si>
    <t>1.Подпрограмма "Повышения уровня благоустройства на территории Кузьмино-Отвержского сельского поселения в 2014-2020 г.г. выполнена на  100 %. Субсидии из областного и федерального бюджета направленные на благоустройство территории исполнены в полном объеме. Произведена оплата за текущий ремонт светильников уличного освещения, за уличное освещение,  за содержание мест захоронения, за посадку цветов на кладбищах и общественных местах. Произведены и оплачены работы по благоустройству общественной территории д. Копцевы Хутора по ул. Котовского с привлением средств из федерального, областного и местного бюджетов.</t>
  </si>
  <si>
    <t>2.Подпрограмма "Развитие социальной сферы в Кузьмино-Отвержском сельском поселении в 2014-2020г.г.выполнена н 99,20%. Перечислены субсидии бюджетным учреждениям на содержание МБУК Кузьмино-Отвержский поселенческий ЦКиД", приобретен спортивный инвентарь.</t>
  </si>
  <si>
    <t xml:space="preserve">3.Подпрограмма "Обеспечение безопасности человека на территории Кузьмино-Отвержского сельского поселения в 2014-2020г.г." выполнена на 0,00%. </t>
  </si>
  <si>
    <t>В рамках реализации муниципальной программы "Устойчивое развитие сельского поселения кузьмино-Отвержский сельсовет Липецкого муниципального района на 2014-2020 годы" в полной мере реализованы основные мероприятия.</t>
  </si>
  <si>
    <t>В соответствии с Порядком разработки, реализации и оценки эффективности муниципальных программ Кузьмино-Отвержского сельского поселенияЛипецкого муниципального района программа «Устойчивое развитие сельского поселения Кузьмино-Отвержский сельсовет Липецкого муниципального района на 2014-2020годы» за 2018 год признана эффективной.</t>
  </si>
  <si>
    <t>В рамках реализации муниципальной программы "Формирование современной городской среды на территории сельского поселения кузьмино-Отвержский сельсовет Липецкого муниципального района на 2018-2022 годы" в полной мере реализованы основные мероприятия.</t>
  </si>
  <si>
    <t>В соответствии с Порядком разработки, реализации и оценки эффективности муниципальных программ Кузьмино-Отвержского сельского поселенияЛипецкого муниципального района программа «Формирование современной городской среды  на территории сельского поселения Кузьмино-Отвержский сельсовет Липецкого муниципального района на 2018-2022годы» за 2018 год признана эффективной.</t>
  </si>
  <si>
    <t>Попрограмма "Повышение уровня благоустройства общественных территорий  сельского поселения кузьмино-Отвержский сельсовет Липецкого муниципального района на 2018-2022 годы" выполнена на 100 %. По данной программе выполнены работы по благоустройству сквера в д. Копцевы Хутора.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</si>
</sst>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"/>
    <numFmt numFmtId="185" formatCode="0000000"/>
    <numFmt numFmtId="186" formatCode="000"/>
    <numFmt numFmtId="187" formatCode="00000000000000000"/>
    <numFmt numFmtId="188" formatCode="#,##0.0"/>
    <numFmt numFmtId="189" formatCode="00000000000000000000"/>
    <numFmt numFmtId="190" formatCode="00000"/>
    <numFmt numFmtId="191" formatCode="00000000"/>
    <numFmt numFmtId="192" formatCode="0.000"/>
    <numFmt numFmtId="193" formatCode="0.0000"/>
    <numFmt numFmtId="194" formatCode="0.0%"/>
    <numFmt numFmtId="195" formatCode="0.000%"/>
    <numFmt numFmtId="196" formatCode="0.0000%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/>
    </xf>
    <xf numFmtId="49" fontId="4" fillId="0" borderId="14" xfId="0" applyNumberFormat="1" applyFont="1" applyFill="1" applyBorder="1" applyAlignment="1">
      <alignment horizontal="left" vertical="top" wrapText="1"/>
    </xf>
    <xf numFmtId="0" fontId="4" fillId="32" borderId="12" xfId="0" applyFont="1" applyFill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10" fontId="4" fillId="0" borderId="14" xfId="57" applyNumberFormat="1" applyFont="1" applyBorder="1" applyAlignment="1">
      <alignment horizontal="left" vertical="top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2" fontId="4" fillId="0" borderId="0" xfId="0" applyNumberFormat="1" applyFont="1" applyAlignment="1">
      <alignment horizontal="left" vertical="top"/>
    </xf>
    <xf numFmtId="49" fontId="4" fillId="0" borderId="14" xfId="0" applyNumberFormat="1" applyFont="1" applyBorder="1" applyAlignment="1">
      <alignment horizontal="left" vertical="top"/>
    </xf>
    <xf numFmtId="2" fontId="4" fillId="0" borderId="12" xfId="0" applyNumberFormat="1" applyFont="1" applyBorder="1" applyAlignment="1">
      <alignment horizontal="left" vertical="top"/>
    </xf>
    <xf numFmtId="193" fontId="4" fillId="0" borderId="12" xfId="0" applyNumberFormat="1" applyFont="1" applyBorder="1" applyAlignment="1">
      <alignment horizontal="left" vertical="top"/>
    </xf>
    <xf numFmtId="49" fontId="4" fillId="0" borderId="16" xfId="0" applyNumberFormat="1" applyFont="1" applyBorder="1" applyAlignment="1">
      <alignment horizontal="left" vertical="top"/>
    </xf>
    <xf numFmtId="2" fontId="4" fillId="0" borderId="10" xfId="0" applyNumberFormat="1" applyFont="1" applyBorder="1" applyAlignment="1">
      <alignment horizontal="left" vertical="top"/>
    </xf>
    <xf numFmtId="9" fontId="4" fillId="0" borderId="14" xfId="57" applyFont="1" applyBorder="1" applyAlignment="1">
      <alignment horizontal="left" vertical="top"/>
    </xf>
    <xf numFmtId="2" fontId="4" fillId="0" borderId="10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" fontId="5" fillId="32" borderId="12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3" fontId="5" fillId="32" borderId="12" xfId="0" applyNumberFormat="1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 shrinkToFit="1"/>
    </xf>
    <xf numFmtId="0" fontId="4" fillId="0" borderId="13" xfId="0" applyFont="1" applyBorder="1" applyAlignment="1">
      <alignment horizontal="left" vertical="top" wrapText="1" shrinkToFit="1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 shrinkToFit="1"/>
    </xf>
    <xf numFmtId="0" fontId="5" fillId="0" borderId="13" xfId="0" applyFont="1" applyFill="1" applyBorder="1" applyAlignment="1">
      <alignment horizontal="left" vertical="top" wrapText="1" shrinkToFit="1"/>
    </xf>
    <xf numFmtId="0" fontId="4" fillId="0" borderId="13" xfId="0" applyFont="1" applyBorder="1" applyAlignment="1">
      <alignment horizontal="left" vertical="top"/>
    </xf>
    <xf numFmtId="0" fontId="5" fillId="0" borderId="0" xfId="0" applyFont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23" xfId="0" applyFont="1" applyFill="1" applyBorder="1" applyAlignment="1">
      <alignment horizontal="left" vertical="top" wrapText="1" shrinkToFit="1"/>
    </xf>
    <xf numFmtId="0" fontId="4" fillId="0" borderId="0" xfId="0" applyFont="1" applyFill="1" applyBorder="1" applyAlignment="1">
      <alignment horizontal="left" vertical="top" wrapText="1" shrinkToFit="1"/>
    </xf>
    <xf numFmtId="0" fontId="4" fillId="0" borderId="2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9" fontId="4" fillId="0" borderId="24" xfId="0" applyNumberFormat="1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/>
    </xf>
    <xf numFmtId="10" fontId="5" fillId="0" borderId="14" xfId="57" applyNumberFormat="1" applyFont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54"/>
  <sheetViews>
    <sheetView tabSelected="1" zoomScalePageLayoutView="0" workbookViewId="0" topLeftCell="A1">
      <selection activeCell="B49" sqref="B49"/>
    </sheetView>
  </sheetViews>
  <sheetFormatPr defaultColWidth="9.00390625" defaultRowHeight="12.75"/>
  <cols>
    <col min="1" max="1" width="9.125" style="1" customWidth="1"/>
    <col min="2" max="2" width="45.25390625" style="1" customWidth="1"/>
    <col min="3" max="3" width="4.125" style="1" customWidth="1"/>
    <col min="4" max="4" width="4.875" style="1" customWidth="1"/>
    <col min="5" max="6" width="14.625" style="1" customWidth="1"/>
    <col min="7" max="7" width="11.75390625" style="1" customWidth="1"/>
    <col min="8" max="8" width="14.625" style="1" customWidth="1"/>
    <col min="9" max="10" width="13.375" style="1" customWidth="1"/>
    <col min="11" max="11" width="13.125" style="1" customWidth="1"/>
    <col min="12" max="12" width="14.875" style="1" customWidth="1"/>
    <col min="13" max="13" width="12.00390625" style="1" customWidth="1"/>
    <col min="14" max="16384" width="9.125" style="1" customWidth="1"/>
  </cols>
  <sheetData>
    <row r="1" ht="6" customHeight="1"/>
    <row r="3" spans="1:11" ht="12.75" customHeight="1">
      <c r="A3" s="49" t="s">
        <v>51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57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</row>
    <row r="5" ht="12.75">
      <c r="M5" s="1" t="s">
        <v>50</v>
      </c>
    </row>
    <row r="6" spans="1:13" ht="31.5" customHeight="1">
      <c r="A6" s="52" t="s">
        <v>2</v>
      </c>
      <c r="B6" s="53"/>
      <c r="C6" s="55" t="s">
        <v>0</v>
      </c>
      <c r="D6" s="55" t="s">
        <v>4</v>
      </c>
      <c r="E6" s="52" t="s">
        <v>41</v>
      </c>
      <c r="F6" s="2"/>
      <c r="G6" s="3" t="s">
        <v>42</v>
      </c>
      <c r="H6" s="4"/>
      <c r="I6" s="35" t="s">
        <v>45</v>
      </c>
      <c r="J6" s="5"/>
      <c r="K6" s="6" t="s">
        <v>42</v>
      </c>
      <c r="L6" s="7"/>
      <c r="M6" s="8" t="s">
        <v>46</v>
      </c>
    </row>
    <row r="7" spans="1:13" ht="39" customHeight="1">
      <c r="A7" s="54"/>
      <c r="B7" s="41"/>
      <c r="C7" s="56"/>
      <c r="D7" s="56"/>
      <c r="E7" s="54"/>
      <c r="F7" s="9" t="s">
        <v>47</v>
      </c>
      <c r="G7" s="9" t="s">
        <v>43</v>
      </c>
      <c r="H7" s="9" t="s">
        <v>44</v>
      </c>
      <c r="I7" s="35"/>
      <c r="J7" s="9" t="s">
        <v>47</v>
      </c>
      <c r="K7" s="9" t="s">
        <v>43</v>
      </c>
      <c r="L7" s="9" t="s">
        <v>44</v>
      </c>
      <c r="M7" s="10"/>
    </row>
    <row r="8" spans="1:13" ht="42" customHeight="1">
      <c r="A8" s="46" t="s">
        <v>5</v>
      </c>
      <c r="B8" s="47"/>
      <c r="C8" s="11"/>
      <c r="D8" s="11"/>
      <c r="E8" s="31"/>
      <c r="F8" s="31"/>
      <c r="G8" s="31"/>
      <c r="H8" s="31"/>
      <c r="I8" s="12"/>
      <c r="J8" s="12"/>
      <c r="K8" s="10"/>
      <c r="L8" s="13"/>
      <c r="M8" s="10"/>
    </row>
    <row r="9" spans="1:13" ht="39.75" customHeight="1">
      <c r="A9" s="46" t="s">
        <v>7</v>
      </c>
      <c r="B9" s="47"/>
      <c r="C9" s="11"/>
      <c r="D9" s="11"/>
      <c r="E9" s="29">
        <f>E10+E11+E12+E14+E13</f>
        <v>11607550</v>
      </c>
      <c r="F9" s="29">
        <f aca="true" t="shared" si="0" ref="F9:L9">F10+F11+F12+F14+F13</f>
        <v>0</v>
      </c>
      <c r="G9" s="29">
        <f t="shared" si="0"/>
        <v>3200000</v>
      </c>
      <c r="H9" s="29">
        <f t="shared" si="0"/>
        <v>8407550</v>
      </c>
      <c r="I9" s="29">
        <f t="shared" si="0"/>
        <v>11607334.38</v>
      </c>
      <c r="J9" s="29">
        <f t="shared" si="0"/>
        <v>0</v>
      </c>
      <c r="K9" s="29">
        <f t="shared" si="0"/>
        <v>3200000</v>
      </c>
      <c r="L9" s="29">
        <f t="shared" si="0"/>
        <v>8408334.38</v>
      </c>
      <c r="M9" s="14">
        <f aca="true" t="shared" si="1" ref="M9:M18">SUM(I9/E9)</f>
        <v>0.9999814241592757</v>
      </c>
    </row>
    <row r="10" spans="1:13" ht="51.75" customHeight="1">
      <c r="A10" s="35" t="s">
        <v>8</v>
      </c>
      <c r="B10" s="36"/>
      <c r="C10" s="15" t="s">
        <v>9</v>
      </c>
      <c r="D10" s="15" t="s">
        <v>10</v>
      </c>
      <c r="E10" s="16" t="s">
        <v>52</v>
      </c>
      <c r="F10" s="16"/>
      <c r="G10" s="16"/>
      <c r="H10" s="16" t="s">
        <v>52</v>
      </c>
      <c r="I10" s="13">
        <v>3670651.7</v>
      </c>
      <c r="J10" s="13"/>
      <c r="K10" s="10"/>
      <c r="L10" s="13">
        <v>3670651.7</v>
      </c>
      <c r="M10" s="14">
        <f t="shared" si="1"/>
        <v>0.9999868417468059</v>
      </c>
    </row>
    <row r="11" spans="1:13" ht="55.5" customHeight="1">
      <c r="A11" s="35" t="s">
        <v>11</v>
      </c>
      <c r="B11" s="36"/>
      <c r="C11" s="15" t="s">
        <v>9</v>
      </c>
      <c r="D11" s="15" t="s">
        <v>10</v>
      </c>
      <c r="E11" s="16" t="s">
        <v>53</v>
      </c>
      <c r="F11" s="16"/>
      <c r="G11" s="16"/>
      <c r="H11" s="16" t="s">
        <v>53</v>
      </c>
      <c r="I11" s="13">
        <v>182138.43</v>
      </c>
      <c r="J11" s="13"/>
      <c r="K11" s="10"/>
      <c r="L11" s="13">
        <v>183138.43</v>
      </c>
      <c r="M11" s="14">
        <f t="shared" si="1"/>
        <v>0.9997443807119136</v>
      </c>
    </row>
    <row r="12" spans="1:13" ht="59.25" customHeight="1">
      <c r="A12" s="35" t="s">
        <v>13</v>
      </c>
      <c r="B12" s="36"/>
      <c r="C12" s="15" t="s">
        <v>9</v>
      </c>
      <c r="D12" s="15" t="s">
        <v>10</v>
      </c>
      <c r="E12" s="16" t="s">
        <v>54</v>
      </c>
      <c r="F12" s="16"/>
      <c r="G12" s="16"/>
      <c r="H12" s="16" t="s">
        <v>54</v>
      </c>
      <c r="I12" s="13">
        <v>165275</v>
      </c>
      <c r="J12" s="13"/>
      <c r="K12" s="10"/>
      <c r="L12" s="13">
        <v>165275</v>
      </c>
      <c r="M12" s="14">
        <f t="shared" si="1"/>
        <v>0.9995524617626959</v>
      </c>
    </row>
    <row r="13" spans="1:13" ht="59.25" customHeight="1">
      <c r="A13" s="33" t="s">
        <v>37</v>
      </c>
      <c r="B13" s="34"/>
      <c r="C13" s="32">
        <v>5</v>
      </c>
      <c r="D13" s="15" t="s">
        <v>10</v>
      </c>
      <c r="E13" s="16" t="s">
        <v>55</v>
      </c>
      <c r="F13" s="16"/>
      <c r="G13" s="16"/>
      <c r="H13" s="16" t="s">
        <v>55</v>
      </c>
      <c r="I13" s="13">
        <v>464300</v>
      </c>
      <c r="J13" s="13"/>
      <c r="K13" s="10"/>
      <c r="L13" s="13">
        <v>464300</v>
      </c>
      <c r="M13" s="14">
        <f t="shared" si="1"/>
        <v>1</v>
      </c>
    </row>
    <row r="14" spans="1:13" ht="59.25" customHeight="1">
      <c r="A14" s="35" t="s">
        <v>14</v>
      </c>
      <c r="B14" s="36"/>
      <c r="C14" s="15" t="s">
        <v>9</v>
      </c>
      <c r="D14" s="15" t="s">
        <v>10</v>
      </c>
      <c r="E14" s="16" t="s">
        <v>56</v>
      </c>
      <c r="F14" s="16" t="s">
        <v>57</v>
      </c>
      <c r="G14" s="16" t="s">
        <v>58</v>
      </c>
      <c r="H14" s="16" t="s">
        <v>59</v>
      </c>
      <c r="I14" s="13">
        <v>7124969.25</v>
      </c>
      <c r="J14" s="13"/>
      <c r="K14" s="10">
        <v>3200000</v>
      </c>
      <c r="L14" s="13">
        <v>3924969.25</v>
      </c>
      <c r="M14" s="14">
        <f t="shared" si="1"/>
        <v>0.9999934386112256</v>
      </c>
    </row>
    <row r="15" spans="1:13" ht="33.75" customHeight="1">
      <c r="A15" s="42" t="s">
        <v>3</v>
      </c>
      <c r="B15" s="45"/>
      <c r="C15" s="15"/>
      <c r="D15" s="15"/>
      <c r="E15" s="29">
        <f>E16+E17</f>
        <v>7595250</v>
      </c>
      <c r="F15" s="29"/>
      <c r="G15" s="31">
        <v>1194300</v>
      </c>
      <c r="H15" s="29">
        <f>H16+H17</f>
        <v>7216750</v>
      </c>
      <c r="I15" s="29">
        <f>I16+I17</f>
        <v>7595043.75</v>
      </c>
      <c r="J15" s="29"/>
      <c r="K15" s="17">
        <v>1194300</v>
      </c>
      <c r="L15" s="29">
        <f>L16+L17</f>
        <v>7216543.75</v>
      </c>
      <c r="M15" s="14">
        <f t="shared" si="1"/>
        <v>0.9999728448701491</v>
      </c>
    </row>
    <row r="16" spans="1:13" ht="70.5" customHeight="1">
      <c r="A16" s="35" t="s">
        <v>16</v>
      </c>
      <c r="B16" s="36"/>
      <c r="C16" s="15" t="s">
        <v>17</v>
      </c>
      <c r="D16" s="15" t="s">
        <v>6</v>
      </c>
      <c r="E16" s="16" t="s">
        <v>60</v>
      </c>
      <c r="F16" s="16"/>
      <c r="G16" s="16" t="s">
        <v>61</v>
      </c>
      <c r="H16" s="16" t="s">
        <v>62</v>
      </c>
      <c r="I16" s="13">
        <v>7393300</v>
      </c>
      <c r="J16" s="13"/>
      <c r="K16" s="10">
        <v>378500</v>
      </c>
      <c r="L16" s="13">
        <v>7014800</v>
      </c>
      <c r="M16" s="14">
        <f t="shared" si="1"/>
        <v>1</v>
      </c>
    </row>
    <row r="17" spans="1:13" ht="72.75" customHeight="1">
      <c r="A17" s="35" t="s">
        <v>18</v>
      </c>
      <c r="B17" s="48"/>
      <c r="C17" s="18" t="s">
        <v>19</v>
      </c>
      <c r="D17" s="18" t="s">
        <v>6</v>
      </c>
      <c r="E17" s="19" t="s">
        <v>63</v>
      </c>
      <c r="F17" s="19"/>
      <c r="G17" s="19"/>
      <c r="H17" s="19" t="s">
        <v>63</v>
      </c>
      <c r="I17" s="13">
        <v>201743.75</v>
      </c>
      <c r="J17" s="13"/>
      <c r="K17" s="10"/>
      <c r="L17" s="13">
        <v>201743.75</v>
      </c>
      <c r="M17" s="14">
        <f t="shared" si="1"/>
        <v>0.9989787076008914</v>
      </c>
    </row>
    <row r="18" spans="1:13" ht="39" customHeight="1">
      <c r="A18" s="42" t="s">
        <v>20</v>
      </c>
      <c r="B18" s="45"/>
      <c r="C18" s="18"/>
      <c r="D18" s="18"/>
      <c r="E18" s="29">
        <f aca="true" t="shared" si="2" ref="E18:L18">E19</f>
        <v>0</v>
      </c>
      <c r="F18" s="29"/>
      <c r="G18" s="31">
        <f t="shared" si="2"/>
        <v>0</v>
      </c>
      <c r="H18" s="29">
        <f t="shared" si="2"/>
        <v>0</v>
      </c>
      <c r="I18" s="29">
        <f t="shared" si="2"/>
        <v>0</v>
      </c>
      <c r="J18" s="29"/>
      <c r="K18" s="31">
        <f t="shared" si="2"/>
        <v>0</v>
      </c>
      <c r="L18" s="29">
        <f t="shared" si="2"/>
        <v>0</v>
      </c>
      <c r="M18" s="14" t="e">
        <f t="shared" si="1"/>
        <v>#DIV/0!</v>
      </c>
    </row>
    <row r="19" spans="1:13" ht="81" customHeight="1">
      <c r="A19" s="35" t="s">
        <v>21</v>
      </c>
      <c r="B19" s="36"/>
      <c r="C19" s="18" t="s">
        <v>10</v>
      </c>
      <c r="D19" s="18" t="s">
        <v>22</v>
      </c>
      <c r="E19" s="19"/>
      <c r="F19" s="19"/>
      <c r="G19" s="19"/>
      <c r="H19" s="19"/>
      <c r="I19" s="13"/>
      <c r="J19" s="13"/>
      <c r="K19" s="10"/>
      <c r="L19" s="13"/>
      <c r="M19" s="10"/>
    </row>
    <row r="20" spans="1:13" ht="40.5" customHeight="1">
      <c r="A20" s="42" t="s">
        <v>23</v>
      </c>
      <c r="B20" s="45"/>
      <c r="C20" s="18"/>
      <c r="D20" s="18"/>
      <c r="E20" s="29">
        <f>SUM(E23+E24+E25+E26+E27+E28+E29+E30+E31+E32+E33+E34+E35)</f>
        <v>6993476.62</v>
      </c>
      <c r="F20" s="29"/>
      <c r="G20" s="29">
        <f aca="true" t="shared" si="3" ref="G20:L20">SUM(G23+G24+G25+G26+G27+G28+G29+G30+G31+G32+G33+G34+G35)</f>
        <v>457041.62</v>
      </c>
      <c r="H20" s="29">
        <f t="shared" si="3"/>
        <v>6536435</v>
      </c>
      <c r="I20" s="29">
        <f t="shared" si="3"/>
        <v>6937416.61</v>
      </c>
      <c r="J20" s="29">
        <f t="shared" si="3"/>
        <v>0</v>
      </c>
      <c r="K20" s="29">
        <f t="shared" si="3"/>
        <v>451220.68</v>
      </c>
      <c r="L20" s="29">
        <f t="shared" si="3"/>
        <v>6486195.93</v>
      </c>
      <c r="M20" s="14">
        <f>SUM(I20/E20)</f>
        <v>0.991983956900681</v>
      </c>
    </row>
    <row r="21" spans="5:13" ht="155.25" customHeight="1" hidden="1">
      <c r="E21" s="20"/>
      <c r="F21" s="20"/>
      <c r="G21" s="20"/>
      <c r="H21" s="20"/>
      <c r="I21" s="13"/>
      <c r="J21" s="13"/>
      <c r="K21" s="10"/>
      <c r="L21" s="13"/>
      <c r="M21" s="10"/>
    </row>
    <row r="22" spans="5:13" ht="156" customHeight="1" hidden="1">
      <c r="E22" s="20"/>
      <c r="F22" s="20"/>
      <c r="G22" s="20"/>
      <c r="H22" s="20"/>
      <c r="I22" s="13"/>
      <c r="J22" s="13"/>
      <c r="K22" s="10"/>
      <c r="L22" s="13"/>
      <c r="M22" s="10"/>
    </row>
    <row r="23" spans="1:13" ht="132" customHeight="1">
      <c r="A23" s="40" t="s">
        <v>24</v>
      </c>
      <c r="B23" s="41"/>
      <c r="C23" s="21" t="s">
        <v>6</v>
      </c>
      <c r="D23" s="21" t="s">
        <v>12</v>
      </c>
      <c r="E23" s="22">
        <f>SUM(G23+H23)</f>
        <v>947600</v>
      </c>
      <c r="F23" s="22"/>
      <c r="G23" s="22">
        <v>110000</v>
      </c>
      <c r="H23" s="23">
        <v>837600</v>
      </c>
      <c r="I23" s="13">
        <f>SUM(K23+L23)</f>
        <v>946996.0800000001</v>
      </c>
      <c r="J23" s="13"/>
      <c r="K23" s="10">
        <v>109949.8</v>
      </c>
      <c r="L23" s="13">
        <v>837046.28</v>
      </c>
      <c r="M23" s="14">
        <f aca="true" t="shared" si="4" ref="M23:M34">SUM(I23/E23)</f>
        <v>0.999362684677079</v>
      </c>
    </row>
    <row r="24" spans="1:13" ht="120" customHeight="1">
      <c r="A24" s="39" t="s">
        <v>25</v>
      </c>
      <c r="B24" s="36"/>
      <c r="C24" s="21" t="s">
        <v>6</v>
      </c>
      <c r="D24" s="21" t="s">
        <v>12</v>
      </c>
      <c r="E24" s="22">
        <v>90600</v>
      </c>
      <c r="F24" s="22"/>
      <c r="G24" s="22"/>
      <c r="H24" s="22">
        <v>90600</v>
      </c>
      <c r="I24" s="13">
        <v>89606.39</v>
      </c>
      <c r="J24" s="13"/>
      <c r="K24" s="10"/>
      <c r="L24" s="13">
        <v>89606.39</v>
      </c>
      <c r="M24" s="14">
        <f t="shared" si="4"/>
        <v>0.9890330022075056</v>
      </c>
    </row>
    <row r="25" spans="1:13" ht="144.75" customHeight="1">
      <c r="A25" s="40" t="s">
        <v>26</v>
      </c>
      <c r="B25" s="41"/>
      <c r="C25" s="21" t="s">
        <v>6</v>
      </c>
      <c r="D25" s="21" t="s">
        <v>15</v>
      </c>
      <c r="E25" s="22">
        <f>SUM(G25+H25)</f>
        <v>4116200</v>
      </c>
      <c r="F25" s="22"/>
      <c r="G25" s="22">
        <v>312400</v>
      </c>
      <c r="H25" s="22">
        <v>3803800</v>
      </c>
      <c r="I25" s="13">
        <f>SUM(K25+L25)</f>
        <v>4085387.91</v>
      </c>
      <c r="J25" s="13"/>
      <c r="K25" s="10">
        <v>312400</v>
      </c>
      <c r="L25" s="13">
        <v>3772987.91</v>
      </c>
      <c r="M25" s="14">
        <f t="shared" si="4"/>
        <v>0.9925144332151014</v>
      </c>
    </row>
    <row r="26" spans="1:13" ht="129" customHeight="1">
      <c r="A26" s="39" t="s">
        <v>28</v>
      </c>
      <c r="B26" s="36"/>
      <c r="C26" s="21" t="s">
        <v>6</v>
      </c>
      <c r="D26" s="21" t="s">
        <v>15</v>
      </c>
      <c r="E26" s="22">
        <f>SUM(H26)</f>
        <v>107400</v>
      </c>
      <c r="F26" s="22"/>
      <c r="G26" s="22"/>
      <c r="H26" s="22">
        <v>107400</v>
      </c>
      <c r="I26" s="13">
        <f>SUM(L26)</f>
        <v>91924.5</v>
      </c>
      <c r="J26" s="13"/>
      <c r="K26" s="10"/>
      <c r="L26" s="13">
        <v>91924.5</v>
      </c>
      <c r="M26" s="14">
        <f t="shared" si="4"/>
        <v>0.8559078212290503</v>
      </c>
    </row>
    <row r="27" spans="1:13" ht="104.25" customHeight="1">
      <c r="A27" s="37" t="s">
        <v>29</v>
      </c>
      <c r="B27" s="38"/>
      <c r="C27" s="21" t="s">
        <v>6</v>
      </c>
      <c r="D27" s="21" t="s">
        <v>15</v>
      </c>
      <c r="E27" s="22">
        <f>SUM(H27)</f>
        <v>1079200</v>
      </c>
      <c r="F27" s="22"/>
      <c r="G27" s="22"/>
      <c r="H27" s="22">
        <v>1079200</v>
      </c>
      <c r="I27" s="13">
        <f>SUM(L27)</f>
        <v>1076903.18</v>
      </c>
      <c r="J27" s="13"/>
      <c r="K27" s="10"/>
      <c r="L27" s="13">
        <v>1076903.18</v>
      </c>
      <c r="M27" s="14">
        <f t="shared" si="4"/>
        <v>0.9978717383246849</v>
      </c>
    </row>
    <row r="28" spans="1:13" ht="9.75" customHeight="1" hidden="1">
      <c r="A28" s="39"/>
      <c r="B28" s="36"/>
      <c r="C28" s="24"/>
      <c r="D28" s="24"/>
      <c r="E28" s="25"/>
      <c r="F28" s="25"/>
      <c r="G28" s="25"/>
      <c r="H28" s="25"/>
      <c r="I28" s="13"/>
      <c r="J28" s="13"/>
      <c r="K28" s="10"/>
      <c r="L28" s="13"/>
      <c r="M28" s="26" t="e">
        <f t="shared" si="4"/>
        <v>#DIV/0!</v>
      </c>
    </row>
    <row r="29" spans="1:13" ht="95.25" customHeight="1">
      <c r="A29" s="35" t="s">
        <v>30</v>
      </c>
      <c r="B29" s="36"/>
      <c r="C29" s="18" t="s">
        <v>6</v>
      </c>
      <c r="D29" s="18" t="s">
        <v>31</v>
      </c>
      <c r="E29" s="27">
        <f>SUM(G29+H29)</f>
        <v>14000</v>
      </c>
      <c r="F29" s="27"/>
      <c r="G29" s="27">
        <v>7000</v>
      </c>
      <c r="H29" s="27">
        <v>7000</v>
      </c>
      <c r="I29" s="13">
        <f>SUM(K29+L29)</f>
        <v>14000</v>
      </c>
      <c r="J29" s="13"/>
      <c r="K29" s="10">
        <v>7000</v>
      </c>
      <c r="L29" s="13">
        <v>7000</v>
      </c>
      <c r="M29" s="14">
        <f t="shared" si="4"/>
        <v>1</v>
      </c>
    </row>
    <row r="30" spans="1:13" ht="96.75" customHeight="1">
      <c r="A30" s="35" t="s">
        <v>32</v>
      </c>
      <c r="B30" s="36"/>
      <c r="C30" s="18" t="s">
        <v>6</v>
      </c>
      <c r="D30" s="18" t="s">
        <v>31</v>
      </c>
      <c r="E30" s="27">
        <f>SUM(G30+H30)</f>
        <v>37441.619999999995</v>
      </c>
      <c r="F30" s="27"/>
      <c r="G30" s="27">
        <v>27641.62</v>
      </c>
      <c r="H30" s="27">
        <v>9800</v>
      </c>
      <c r="I30" s="13">
        <f>SUM(K30+L30)</f>
        <v>31654.190000000002</v>
      </c>
      <c r="J30" s="13"/>
      <c r="K30" s="10">
        <v>21870.88</v>
      </c>
      <c r="L30" s="13">
        <v>9783.31</v>
      </c>
      <c r="M30" s="14">
        <f t="shared" si="4"/>
        <v>0.8454278954810184</v>
      </c>
    </row>
    <row r="31" spans="1:13" ht="123" customHeight="1">
      <c r="A31" s="35" t="s">
        <v>33</v>
      </c>
      <c r="B31" s="36"/>
      <c r="C31" s="18" t="s">
        <v>6</v>
      </c>
      <c r="D31" s="18" t="s">
        <v>31</v>
      </c>
      <c r="E31" s="27">
        <f>SUM(H31)</f>
        <v>136200</v>
      </c>
      <c r="F31" s="27"/>
      <c r="G31" s="27"/>
      <c r="H31" s="27">
        <v>136200</v>
      </c>
      <c r="I31" s="13">
        <f>SUM(L31)</f>
        <v>136200</v>
      </c>
      <c r="J31" s="13"/>
      <c r="K31" s="10"/>
      <c r="L31" s="13">
        <v>136200</v>
      </c>
      <c r="M31" s="14">
        <f t="shared" si="4"/>
        <v>1</v>
      </c>
    </row>
    <row r="32" spans="1:13" ht="99.75" customHeight="1">
      <c r="A32" s="39" t="s">
        <v>38</v>
      </c>
      <c r="B32" s="36"/>
      <c r="C32" s="18" t="s">
        <v>6</v>
      </c>
      <c r="D32" s="18" t="s">
        <v>31</v>
      </c>
      <c r="E32" s="27">
        <f>SUM(H32)</f>
        <v>211635</v>
      </c>
      <c r="F32" s="27"/>
      <c r="G32" s="27"/>
      <c r="H32" s="27">
        <v>211635</v>
      </c>
      <c r="I32" s="27">
        <f>SUM(L32)</f>
        <v>211625</v>
      </c>
      <c r="J32" s="13"/>
      <c r="K32" s="10"/>
      <c r="L32" s="13">
        <v>211625</v>
      </c>
      <c r="M32" s="14">
        <f t="shared" si="4"/>
        <v>0.9999527488364401</v>
      </c>
    </row>
    <row r="33" spans="1:13" ht="142.5" customHeight="1">
      <c r="A33" s="50" t="s">
        <v>40</v>
      </c>
      <c r="B33" s="51"/>
      <c r="C33" s="18" t="s">
        <v>15</v>
      </c>
      <c r="D33" s="18" t="s">
        <v>39</v>
      </c>
      <c r="E33" s="27">
        <f>SUM(H33)</f>
        <v>29000</v>
      </c>
      <c r="F33" s="27"/>
      <c r="G33" s="27"/>
      <c r="H33" s="27">
        <v>29000</v>
      </c>
      <c r="I33" s="27">
        <f>SUM(L33)</f>
        <v>29000</v>
      </c>
      <c r="J33" s="13"/>
      <c r="K33" s="10"/>
      <c r="L33" s="13">
        <v>29000</v>
      </c>
      <c r="M33" s="14">
        <f t="shared" si="4"/>
        <v>1</v>
      </c>
    </row>
    <row r="34" spans="1:13" ht="96" customHeight="1">
      <c r="A34" s="39" t="s">
        <v>34</v>
      </c>
      <c r="B34" s="36"/>
      <c r="C34" s="18" t="s">
        <v>22</v>
      </c>
      <c r="D34" s="18" t="s">
        <v>6</v>
      </c>
      <c r="E34" s="27">
        <f>SUM(H34)</f>
        <v>88500</v>
      </c>
      <c r="F34" s="27"/>
      <c r="G34" s="27"/>
      <c r="H34" s="27">
        <v>88500</v>
      </c>
      <c r="I34" s="27">
        <f>SUM(L34)</f>
        <v>88419.36</v>
      </c>
      <c r="J34" s="13"/>
      <c r="K34" s="10"/>
      <c r="L34" s="13">
        <v>88419.36</v>
      </c>
      <c r="M34" s="14">
        <f t="shared" si="4"/>
        <v>0.999088813559322</v>
      </c>
    </row>
    <row r="35" spans="1:13" ht="105" customHeight="1">
      <c r="A35" s="35" t="s">
        <v>35</v>
      </c>
      <c r="B35" s="36"/>
      <c r="C35" s="18" t="s">
        <v>6</v>
      </c>
      <c r="D35" s="18" t="s">
        <v>27</v>
      </c>
      <c r="E35" s="27">
        <f>SUM(H35)</f>
        <v>135700</v>
      </c>
      <c r="F35" s="27"/>
      <c r="G35" s="27"/>
      <c r="H35" s="27">
        <v>135700</v>
      </c>
      <c r="I35" s="27">
        <f>SUM(L35)</f>
        <v>135700</v>
      </c>
      <c r="J35" s="13"/>
      <c r="K35" s="10"/>
      <c r="L35" s="13">
        <v>135700</v>
      </c>
      <c r="M35" s="14">
        <f>SUM(I35/E35)</f>
        <v>1</v>
      </c>
    </row>
    <row r="36" spans="1:13" ht="61.5" customHeight="1">
      <c r="A36" s="63" t="s">
        <v>64</v>
      </c>
      <c r="B36" s="45"/>
      <c r="C36" s="62"/>
      <c r="D36" s="62"/>
      <c r="E36" s="64">
        <f>SUM(H36)</f>
        <v>2362600</v>
      </c>
      <c r="F36" s="64"/>
      <c r="G36" s="64"/>
      <c r="H36" s="64">
        <f>SUM(H37)</f>
        <v>2362600</v>
      </c>
      <c r="I36" s="64">
        <f>SUM(L36)</f>
        <v>2362522.15</v>
      </c>
      <c r="J36" s="65"/>
      <c r="K36" s="65"/>
      <c r="L36" s="65">
        <f>SUM(L37)</f>
        <v>2362522.15</v>
      </c>
      <c r="M36" s="66">
        <f>SUM(I36/E36)</f>
        <v>0.9999670490137983</v>
      </c>
    </row>
    <row r="37" spans="1:13" ht="55.5" customHeight="1">
      <c r="A37" s="63" t="s">
        <v>65</v>
      </c>
      <c r="B37" s="45"/>
      <c r="C37" s="62" t="s">
        <v>9</v>
      </c>
      <c r="D37" s="62" t="s">
        <v>10</v>
      </c>
      <c r="E37" s="27">
        <f>SUM(H37)</f>
        <v>2362600</v>
      </c>
      <c r="F37" s="27"/>
      <c r="G37" s="27"/>
      <c r="H37" s="27">
        <v>2362600</v>
      </c>
      <c r="I37" s="27">
        <f>SUM(L37)</f>
        <v>2362522.15</v>
      </c>
      <c r="J37" s="13"/>
      <c r="K37" s="13"/>
      <c r="L37" s="13">
        <v>2362522.15</v>
      </c>
      <c r="M37" s="14">
        <f>SUM(I37/E37)</f>
        <v>0.9999670490137983</v>
      </c>
    </row>
    <row r="38" spans="1:13" ht="26.25" customHeight="1" thickBot="1">
      <c r="A38" s="43" t="s">
        <v>36</v>
      </c>
      <c r="B38" s="44"/>
      <c r="C38" s="28"/>
      <c r="D38" s="28"/>
      <c r="E38" s="29">
        <f>SUM(E9+E15+E18+E20+E36)</f>
        <v>28558876.62</v>
      </c>
      <c r="F38" s="29">
        <f aca="true" t="shared" si="5" ref="F38:L38">SUM(F9+F15+F18+F20+F36)</f>
        <v>0</v>
      </c>
      <c r="G38" s="29">
        <f t="shared" si="5"/>
        <v>4851341.62</v>
      </c>
      <c r="H38" s="29">
        <f t="shared" si="5"/>
        <v>24523335</v>
      </c>
      <c r="I38" s="29">
        <f t="shared" si="5"/>
        <v>28502316.89</v>
      </c>
      <c r="J38" s="29">
        <f t="shared" si="5"/>
        <v>0</v>
      </c>
      <c r="K38" s="29">
        <f t="shared" si="5"/>
        <v>4845520.68</v>
      </c>
      <c r="L38" s="29">
        <f t="shared" si="5"/>
        <v>24473596.21</v>
      </c>
      <c r="M38" s="14">
        <f>SUM(I38/E38)</f>
        <v>0.9980195393974148</v>
      </c>
    </row>
    <row r="39" spans="1:13" ht="24.75" customHeight="1">
      <c r="A39" s="42" t="s">
        <v>1</v>
      </c>
      <c r="B39" s="36"/>
      <c r="C39" s="10"/>
      <c r="D39" s="10"/>
      <c r="E39" s="29">
        <f aca="true" t="shared" si="6" ref="E39:L39">E38</f>
        <v>28558876.62</v>
      </c>
      <c r="F39" s="29"/>
      <c r="G39" s="29">
        <f t="shared" si="6"/>
        <v>4851341.62</v>
      </c>
      <c r="H39" s="29">
        <f t="shared" si="6"/>
        <v>24523335</v>
      </c>
      <c r="I39" s="29">
        <f t="shared" si="6"/>
        <v>28502316.89</v>
      </c>
      <c r="J39" s="29"/>
      <c r="K39" s="29">
        <f t="shared" si="6"/>
        <v>4845520.68</v>
      </c>
      <c r="L39" s="29">
        <f t="shared" si="6"/>
        <v>24473596.21</v>
      </c>
      <c r="M39" s="14">
        <f>SUM(I39/E39)</f>
        <v>0.9980195393974148</v>
      </c>
    </row>
    <row r="41" spans="2:12" ht="43.5" customHeight="1">
      <c r="B41" s="57" t="s">
        <v>66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</row>
    <row r="42" ht="12.75">
      <c r="B42" s="30" t="s">
        <v>70</v>
      </c>
    </row>
    <row r="43" spans="2:12" ht="60.75" customHeight="1">
      <c r="B43" s="58" t="s">
        <v>67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</row>
    <row r="44" spans="2:12" ht="38.25" customHeight="1">
      <c r="B44" s="60" t="s">
        <v>68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</row>
    <row r="45" spans="2:11" ht="35.25" customHeight="1">
      <c r="B45" s="35" t="s">
        <v>69</v>
      </c>
      <c r="C45" s="39"/>
      <c r="D45" s="39"/>
      <c r="E45" s="39"/>
      <c r="F45" s="39"/>
      <c r="G45" s="39"/>
      <c r="H45" s="39"/>
      <c r="I45" s="39"/>
      <c r="J45" s="39"/>
      <c r="K45" s="36"/>
    </row>
    <row r="46" spans="2:11" ht="45.75" customHeight="1">
      <c r="B46" s="60" t="s">
        <v>48</v>
      </c>
      <c r="C46" s="61"/>
      <c r="D46" s="61"/>
      <c r="E46" s="61"/>
      <c r="F46" s="61"/>
      <c r="G46" s="61"/>
      <c r="H46" s="61"/>
      <c r="I46" s="61"/>
      <c r="J46" s="61"/>
      <c r="K46" s="61"/>
    </row>
    <row r="47" spans="2:11" ht="32.25" customHeight="1">
      <c r="B47" s="61" t="s">
        <v>72</v>
      </c>
      <c r="C47" s="61"/>
      <c r="D47" s="61"/>
      <c r="E47" s="61"/>
      <c r="F47" s="61"/>
      <c r="G47" s="61"/>
      <c r="H47" s="61"/>
      <c r="I47" s="61"/>
      <c r="J47" s="61"/>
      <c r="K47" s="61"/>
    </row>
    <row r="48" spans="2:11" ht="32.25" customHeight="1">
      <c r="B48" s="61" t="s">
        <v>74</v>
      </c>
      <c r="C48" s="61"/>
      <c r="D48" s="61"/>
      <c r="E48" s="61"/>
      <c r="F48" s="61"/>
      <c r="G48" s="61"/>
      <c r="H48" s="61"/>
      <c r="I48" s="61"/>
      <c r="J48" s="61"/>
      <c r="K48" s="61"/>
    </row>
    <row r="50" spans="2:10" ht="263.25" customHeight="1">
      <c r="B50" s="57" t="s">
        <v>49</v>
      </c>
      <c r="C50" s="57"/>
      <c r="D50" s="57"/>
      <c r="E50" s="57"/>
      <c r="F50" s="57"/>
      <c r="G50" s="57"/>
      <c r="H50" s="57"/>
      <c r="I50" s="57"/>
      <c r="J50" s="57"/>
    </row>
    <row r="52" spans="2:11" ht="34.5" customHeight="1">
      <c r="B52" s="57" t="s">
        <v>71</v>
      </c>
      <c r="C52" s="57"/>
      <c r="D52" s="57"/>
      <c r="E52" s="57"/>
      <c r="F52" s="57"/>
      <c r="G52" s="57"/>
      <c r="H52" s="57"/>
      <c r="I52" s="57"/>
      <c r="J52" s="57"/>
      <c r="K52" s="57"/>
    </row>
    <row r="54" spans="2:11" ht="55.5" customHeight="1">
      <c r="B54" s="57" t="s">
        <v>73</v>
      </c>
      <c r="C54" s="57"/>
      <c r="D54" s="57"/>
      <c r="E54" s="57"/>
      <c r="F54" s="57"/>
      <c r="G54" s="57"/>
      <c r="H54" s="57"/>
      <c r="I54" s="57"/>
      <c r="J54" s="57"/>
      <c r="K54" s="57"/>
    </row>
  </sheetData>
  <sheetProtection/>
  <mergeCells count="46">
    <mergeCell ref="B54:K54"/>
    <mergeCell ref="B47:K47"/>
    <mergeCell ref="B48:K48"/>
    <mergeCell ref="B52:K52"/>
    <mergeCell ref="B41:L41"/>
    <mergeCell ref="B43:L43"/>
    <mergeCell ref="B44:L44"/>
    <mergeCell ref="B46:K46"/>
    <mergeCell ref="B45:K45"/>
    <mergeCell ref="B50:J50"/>
    <mergeCell ref="A3:K4"/>
    <mergeCell ref="I6:I7"/>
    <mergeCell ref="A33:B33"/>
    <mergeCell ref="A14:B14"/>
    <mergeCell ref="A32:B32"/>
    <mergeCell ref="A6:B7"/>
    <mergeCell ref="C6:C7"/>
    <mergeCell ref="D6:D7"/>
    <mergeCell ref="A15:B15"/>
    <mergeCell ref="E6:E7"/>
    <mergeCell ref="A23:B23"/>
    <mergeCell ref="A8:B8"/>
    <mergeCell ref="A9:B9"/>
    <mergeCell ref="A10:B10"/>
    <mergeCell ref="A11:B11"/>
    <mergeCell ref="A12:B12"/>
    <mergeCell ref="A17:B17"/>
    <mergeCell ref="A39:B39"/>
    <mergeCell ref="A34:B34"/>
    <mergeCell ref="A35:B35"/>
    <mergeCell ref="A38:B38"/>
    <mergeCell ref="A18:B18"/>
    <mergeCell ref="A19:B19"/>
    <mergeCell ref="A29:B29"/>
    <mergeCell ref="A30:B30"/>
    <mergeCell ref="A37:B37"/>
    <mergeCell ref="A36:B36"/>
    <mergeCell ref="A13:B13"/>
    <mergeCell ref="A31:B31"/>
    <mergeCell ref="A24:B24"/>
    <mergeCell ref="A25:B25"/>
    <mergeCell ref="A26:B26"/>
    <mergeCell ref="A27:B27"/>
    <mergeCell ref="A28:B28"/>
    <mergeCell ref="A20:B20"/>
    <mergeCell ref="A16:B16"/>
  </mergeCells>
  <printOptions/>
  <pageMargins left="0.31496062992125984" right="0" top="0.15748031496062992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KO</cp:lastModifiedBy>
  <cp:lastPrinted>2017-11-09T06:31:18Z</cp:lastPrinted>
  <dcterms:created xsi:type="dcterms:W3CDTF">2007-08-08T10:09:30Z</dcterms:created>
  <dcterms:modified xsi:type="dcterms:W3CDTF">2019-02-19T08:04:00Z</dcterms:modified>
  <cp:category/>
  <cp:version/>
  <cp:contentType/>
  <cp:contentStatus/>
</cp:coreProperties>
</file>